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'FS184'!$A$1:$K$69</definedName>
    <definedName name="_xlnm.Print_Area" localSheetId="2">'GT421'!$A$1:$K$69</definedName>
    <definedName name="_xlnm.Print_Area" localSheetId="3">'GT481'!$A$1:$K$69</definedName>
    <definedName name="_xlnm.Print_Area" localSheetId="4">'KZN225'!$A$1:$K$69</definedName>
    <definedName name="_xlnm.Print_Area" localSheetId="5">'KZN252'!$A$1:$K$69</definedName>
    <definedName name="_xlnm.Print_Area" localSheetId="6">'KZN282'!$A$1:$K$69</definedName>
    <definedName name="_xlnm.Print_Area" localSheetId="7">'LIM354'!$A$1:$K$69</definedName>
    <definedName name="_xlnm.Print_Area" localSheetId="8">'MP307'!$A$1:$K$69</definedName>
    <definedName name="_xlnm.Print_Area" localSheetId="9">'MP312'!$A$1:$K$69</definedName>
    <definedName name="_xlnm.Print_Area" localSheetId="10">'MP313'!$A$1:$K$69</definedName>
    <definedName name="_xlnm.Print_Area" localSheetId="11">'MP326'!$A$1:$K$69</definedName>
    <definedName name="_xlnm.Print_Area" localSheetId="12">'NC091'!$A$1:$K$69</definedName>
    <definedName name="_xlnm.Print_Area" localSheetId="13">'NW372'!$A$1:$K$69</definedName>
    <definedName name="_xlnm.Print_Area" localSheetId="14">'NW373'!$A$1:$K$69</definedName>
    <definedName name="_xlnm.Print_Area" localSheetId="15">'NW403'!$A$1:$K$69</definedName>
    <definedName name="_xlnm.Print_Area" localSheetId="16">'NW405'!$A$1:$K$69</definedName>
    <definedName name="_xlnm.Print_Area" localSheetId="0">'Summary'!$A$1:$K$69</definedName>
    <definedName name="_xlnm.Print_Area" localSheetId="17">'WC023'!$A$1:$K$69</definedName>
    <definedName name="_xlnm.Print_Area" localSheetId="18">'WC024'!$A$1:$K$69</definedName>
    <definedName name="_xlnm.Print_Area" localSheetId="19">'WC044'!$A$1:$K$69</definedName>
  </definedNames>
  <calcPr fullCalcOnLoad="1"/>
</workbook>
</file>

<file path=xl/sharedStrings.xml><?xml version="1.0" encoding="utf-8"?>
<sst xmlns="http://schemas.openxmlformats.org/spreadsheetml/2006/main" count="1760" uniqueCount="105">
  <si>
    <t>Free State: Matjhabeng(FS184) - Table A1 Budget Summary for 4th Quarter ended 30 June 2019 (Figures Finalised as at 2019/11/08)</t>
  </si>
  <si>
    <t>Description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</si>
  <si>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</si>
  <si>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</si>
  <si>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</si>
  <si>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</si>
  <si>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</si>
  <si>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</si>
  <si>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</si>
  <si>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</si>
  <si>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</si>
  <si>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</si>
  <si>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</si>
  <si>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</si>
  <si>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</si>
  <si>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</si>
  <si>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</si>
  <si>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</si>
  <si>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</si>
  <si>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</si>
  <si>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</si>
  <si>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</si>
  <si>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</si>
  <si>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</si>
  <si>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</si>
  <si>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</si>
  <si>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</si>
  <si>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</si>
  <si>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</si>
  <si>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</si>
  <si>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</si>
  <si>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</si>
  <si>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</si>
  <si>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</si>
  <si>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</si>
  <si>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</si>
  <si>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</si>
  <si>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</si>
  <si>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</si>
  <si>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</si>
  <si>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</si>
  <si>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</si>
  <si>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</si>
  <si>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</si>
  <si>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</si>
  <si>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</si>
  <si>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</si>
  <si>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</si>
  <si>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</si>
  <si>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</si>
  <si>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</si>
  <si>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</si>
  <si>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</si>
  <si>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</si>
  <si>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</si>
  <si>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</si>
  <si>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</si>
  <si>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</si>
  <si>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</si>
  <si>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</si>
  <si>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</si>
  <si>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</si>
  <si>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</si>
  <si>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</si>
  <si>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</si>
  <si>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</si>
  <si>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</si>
  <si>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</si>
  <si>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</si>
  <si>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</si>
  <si>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</si>
  <si>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</si>
  <si>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</si>
  <si>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</si>
  <si>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</si>
  <si>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Gauteng: Emfuleni(GT421) - Table A1 Budget Summary for 4th Quarter ended 30 June 2019 (Figures Finalised as at 2019/11/08)</t>
  </si>
  <si>
    <t>Gauteng: Mogale City(GT481) - Table A1 Budget Summary for 4th Quarter ended 30 June 2019 (Figures Finalised as at 2019/11/08)</t>
  </si>
  <si>
    <t>Kwazulu-Natal: Msunduzi(KZN225) - Table A1 Budget Summary for 4th Quarter ended 30 June 2019 (Figures Finalised as at 2019/11/08)</t>
  </si>
  <si>
    <t>Kwazulu-Natal: Newcastle(KZN252) - Table A1 Budget Summary for 4th Quarter ended 30 June 2019 (Figures Finalised as at 2019/11/08)</t>
  </si>
  <si>
    <t>Kwazulu-Natal: uMhlathuze(KZN282) - Table A1 Budget Summary for 4th Quarter ended 30 June 2019 (Figures Finalised as at 2019/11/08)</t>
  </si>
  <si>
    <t>Limpopo: Polokwane(LIM354) - Table A1 Budget Summary for 4th Quarter ended 30 June 2019 (Figures Finalised as at 2019/11/08)</t>
  </si>
  <si>
    <t>Mpumalanga: Govan Mbeki(MP307) - Table A1 Budget Summary for 4th Quarter ended 30 June 2019 (Figures Finalised as at 2019/11/08)</t>
  </si>
  <si>
    <t>Mpumalanga: Emalahleni (MP)(MP312) - Table A1 Budget Summary for 4th Quarter ended 30 June 2019 (Figures Finalised as at 2019/11/08)</t>
  </si>
  <si>
    <t>Mpumalanga: Steve Tshwete(MP313) - Table A1 Budget Summary for 4th Quarter ended 30 June 2019 (Figures Finalised as at 2019/11/08)</t>
  </si>
  <si>
    <t>Mpumalanga: City of Mbombela(MP326) - Table A1 Budget Summary for 4th Quarter ended 30 June 2019 (Figures Finalised as at 2019/11/08)</t>
  </si>
  <si>
    <t>Northern Cape: Sol Plaatje(NC091) - Table A1 Budget Summary for 4th Quarter ended 30 June 2019 (Figures Finalised as at 2019/11/08)</t>
  </si>
  <si>
    <t>North West: Madibeng(NW372) - Table A1 Budget Summary for 4th Quarter ended 30 June 2019 (Figures Finalised as at 2019/11/08)</t>
  </si>
  <si>
    <t>North West: Rustenburg(NW373) - Table A1 Budget Summary for 4th Quarter ended 30 June 2019 (Figures Finalised as at 2019/11/08)</t>
  </si>
  <si>
    <t>North West: City of Matlosana(NW403) - Table A1 Budget Summary for 4th Quarter ended 30 June 2019 (Figures Finalised as at 2019/11/08)</t>
  </si>
  <si>
    <t>North West: J B Marks(NW405) - Table A1 Budget Summary for 4th Quarter ended 30 June 2019 (Figures Finalised as at 2019/11/08)</t>
  </si>
  <si>
    <t>Western Cape: Drakenstein(WC023) - Table A1 Budget Summary for 4th Quarter ended 30 June 2019 (Figures Finalised as at 2019/11/08)</t>
  </si>
  <si>
    <t>Western Cape: Stellenbosch(WC024) - Table A1 Budget Summary for 4th Quarter ended 30 June 2019 (Figures Finalised as at 2019/11/08)</t>
  </si>
  <si>
    <t>Western Cape: George(WC044) - Table A1 Budget Summary for 4th Quarter ended 30 June 2019 (Figures Finalised as at 2019/11/08)</t>
  </si>
  <si>
    <t>Summary - Table A1 Budget Summary for 4th Quarter ended 30 June 2019 (Figures Finalised as at 2019/11/08)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</si>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</sst>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5783986315</v>
      </c>
      <c r="C5" s="6">
        <v>6630580636</v>
      </c>
      <c r="D5" s="23">
        <v>5028779451</v>
      </c>
      <c r="E5" s="24">
        <v>8189783379</v>
      </c>
      <c r="F5" s="6">
        <v>7761070056</v>
      </c>
      <c r="G5" s="25">
        <v>7761070056</v>
      </c>
      <c r="H5" s="26">
        <v>7935102648</v>
      </c>
      <c r="I5" s="24">
        <v>8995070346</v>
      </c>
      <c r="J5" s="6">
        <v>9521436136</v>
      </c>
      <c r="K5" s="25">
        <v>10061905865</v>
      </c>
    </row>
    <row r="6" spans="1:11" ht="12.75">
      <c r="A6" s="22" t="s">
        <v>19</v>
      </c>
      <c r="B6" s="6">
        <v>22629059374</v>
      </c>
      <c r="C6" s="6">
        <v>26268640935</v>
      </c>
      <c r="D6" s="23">
        <v>17220720338</v>
      </c>
      <c r="E6" s="24">
        <v>29588201356</v>
      </c>
      <c r="F6" s="6">
        <v>26653194795</v>
      </c>
      <c r="G6" s="25">
        <v>26653194795</v>
      </c>
      <c r="H6" s="26">
        <v>25583867449</v>
      </c>
      <c r="I6" s="24">
        <v>32459415748</v>
      </c>
      <c r="J6" s="6">
        <v>34978725474</v>
      </c>
      <c r="K6" s="25">
        <v>37670577470</v>
      </c>
    </row>
    <row r="7" spans="1:11" ht="12.75">
      <c r="A7" s="22" t="s">
        <v>20</v>
      </c>
      <c r="B7" s="6">
        <v>439533251</v>
      </c>
      <c r="C7" s="6">
        <v>417367257</v>
      </c>
      <c r="D7" s="23">
        <v>229496755</v>
      </c>
      <c r="E7" s="24">
        <v>367684300</v>
      </c>
      <c r="F7" s="6">
        <v>349569942</v>
      </c>
      <c r="G7" s="25">
        <v>349569942</v>
      </c>
      <c r="H7" s="26">
        <v>324090011</v>
      </c>
      <c r="I7" s="24">
        <v>338844401</v>
      </c>
      <c r="J7" s="6">
        <v>356440080</v>
      </c>
      <c r="K7" s="25">
        <v>373851490</v>
      </c>
    </row>
    <row r="8" spans="1:11" ht="12.75">
      <c r="A8" s="22" t="s">
        <v>21</v>
      </c>
      <c r="B8" s="6">
        <v>5601002090</v>
      </c>
      <c r="C8" s="6">
        <v>6574680803</v>
      </c>
      <c r="D8" s="23">
        <v>5454489264</v>
      </c>
      <c r="E8" s="24">
        <v>8510256613</v>
      </c>
      <c r="F8" s="6">
        <v>8176213495</v>
      </c>
      <c r="G8" s="25">
        <v>8176213495</v>
      </c>
      <c r="H8" s="26">
        <v>8564734054</v>
      </c>
      <c r="I8" s="24">
        <v>9353094830</v>
      </c>
      <c r="J8" s="6">
        <v>10093803111</v>
      </c>
      <c r="K8" s="25">
        <v>10937416594</v>
      </c>
    </row>
    <row r="9" spans="1:11" ht="12.75">
      <c r="A9" s="22" t="s">
        <v>22</v>
      </c>
      <c r="B9" s="6">
        <v>3309022487</v>
      </c>
      <c r="C9" s="6">
        <v>5087676266</v>
      </c>
      <c r="D9" s="23">
        <v>2792214024</v>
      </c>
      <c r="E9" s="24">
        <v>5072864326</v>
      </c>
      <c r="F9" s="6">
        <v>5200637198</v>
      </c>
      <c r="G9" s="25">
        <v>5200637198</v>
      </c>
      <c r="H9" s="26">
        <v>4069311010</v>
      </c>
      <c r="I9" s="24">
        <v>4664787101</v>
      </c>
      <c r="J9" s="6">
        <v>4748133784</v>
      </c>
      <c r="K9" s="25">
        <v>5014730437</v>
      </c>
    </row>
    <row r="10" spans="1:11" ht="20.25">
      <c r="A10" s="27" t="s">
        <v>94</v>
      </c>
      <c r="B10" s="28">
        <f>SUM(B5:B9)</f>
        <v>37762603517</v>
      </c>
      <c r="C10" s="29">
        <f aca="true" t="shared" si="0" ref="C10:K10">SUM(C5:C9)</f>
        <v>44978945897</v>
      </c>
      <c r="D10" s="30">
        <f t="shared" si="0"/>
        <v>30725699832</v>
      </c>
      <c r="E10" s="28">
        <f t="shared" si="0"/>
        <v>51728789974</v>
      </c>
      <c r="F10" s="29">
        <f t="shared" si="0"/>
        <v>48140685486</v>
      </c>
      <c r="G10" s="31">
        <f t="shared" si="0"/>
        <v>48140685486</v>
      </c>
      <c r="H10" s="32">
        <f t="shared" si="0"/>
        <v>46477105172</v>
      </c>
      <c r="I10" s="28">
        <f t="shared" si="0"/>
        <v>55811212426</v>
      </c>
      <c r="J10" s="29">
        <f t="shared" si="0"/>
        <v>59698538585</v>
      </c>
      <c r="K10" s="31">
        <f t="shared" si="0"/>
        <v>64058481856</v>
      </c>
    </row>
    <row r="11" spans="1:11" ht="12.75">
      <c r="A11" s="22" t="s">
        <v>23</v>
      </c>
      <c r="B11" s="6">
        <v>9396526506</v>
      </c>
      <c r="C11" s="6">
        <v>11147223792</v>
      </c>
      <c r="D11" s="23">
        <v>9533962981</v>
      </c>
      <c r="E11" s="24">
        <v>13485877715</v>
      </c>
      <c r="F11" s="6">
        <v>12745000069</v>
      </c>
      <c r="G11" s="25">
        <v>12745000069</v>
      </c>
      <c r="H11" s="26">
        <v>12513040795</v>
      </c>
      <c r="I11" s="24">
        <v>14786475934</v>
      </c>
      <c r="J11" s="6">
        <v>15730148896</v>
      </c>
      <c r="K11" s="25">
        <v>17534814813</v>
      </c>
    </row>
    <row r="12" spans="1:11" ht="12.75">
      <c r="A12" s="22" t="s">
        <v>24</v>
      </c>
      <c r="B12" s="6">
        <v>422101673</v>
      </c>
      <c r="C12" s="6">
        <v>517318733</v>
      </c>
      <c r="D12" s="23">
        <v>430096514</v>
      </c>
      <c r="E12" s="24">
        <v>635760636</v>
      </c>
      <c r="F12" s="6">
        <v>597790403</v>
      </c>
      <c r="G12" s="25">
        <v>597790403</v>
      </c>
      <c r="H12" s="26">
        <v>571473858</v>
      </c>
      <c r="I12" s="24">
        <v>672044059</v>
      </c>
      <c r="J12" s="6">
        <v>714042559</v>
      </c>
      <c r="K12" s="25">
        <v>754986417</v>
      </c>
    </row>
    <row r="13" spans="1:11" ht="12.75">
      <c r="A13" s="22" t="s">
        <v>95</v>
      </c>
      <c r="B13" s="6">
        <v>5206844991</v>
      </c>
      <c r="C13" s="6">
        <v>6177939839</v>
      </c>
      <c r="D13" s="23">
        <v>4886670405</v>
      </c>
      <c r="E13" s="24">
        <v>5831402814</v>
      </c>
      <c r="F13" s="6">
        <v>5394967070</v>
      </c>
      <c r="G13" s="25">
        <v>5394967070</v>
      </c>
      <c r="H13" s="26">
        <v>5234896371</v>
      </c>
      <c r="I13" s="24">
        <v>6056278590</v>
      </c>
      <c r="J13" s="6">
        <v>6379443239</v>
      </c>
      <c r="K13" s="25">
        <v>6698423141</v>
      </c>
    </row>
    <row r="14" spans="1:11" ht="12.75">
      <c r="A14" s="22" t="s">
        <v>25</v>
      </c>
      <c r="B14" s="6">
        <v>989322723</v>
      </c>
      <c r="C14" s="6">
        <v>1280658330</v>
      </c>
      <c r="D14" s="23">
        <v>1052020747</v>
      </c>
      <c r="E14" s="24">
        <v>1007993605</v>
      </c>
      <c r="F14" s="6">
        <v>1007156864</v>
      </c>
      <c r="G14" s="25">
        <v>1007156864</v>
      </c>
      <c r="H14" s="26">
        <v>1835792241</v>
      </c>
      <c r="I14" s="24">
        <v>1336392345</v>
      </c>
      <c r="J14" s="6">
        <v>1441227353</v>
      </c>
      <c r="K14" s="25">
        <v>1495813949</v>
      </c>
    </row>
    <row r="15" spans="1:11" ht="12.75">
      <c r="A15" s="22" t="s">
        <v>26</v>
      </c>
      <c r="B15" s="6">
        <v>15785529964</v>
      </c>
      <c r="C15" s="6">
        <v>17996714809</v>
      </c>
      <c r="D15" s="23">
        <v>11560984539</v>
      </c>
      <c r="E15" s="24">
        <v>18748042947</v>
      </c>
      <c r="F15" s="6">
        <v>17133666805</v>
      </c>
      <c r="G15" s="25">
        <v>17133666805</v>
      </c>
      <c r="H15" s="26">
        <v>18007221317</v>
      </c>
      <c r="I15" s="24">
        <v>20702376772</v>
      </c>
      <c r="J15" s="6">
        <v>22087552663</v>
      </c>
      <c r="K15" s="25">
        <v>23634880720</v>
      </c>
    </row>
    <row r="16" spans="1:11" ht="12.75">
      <c r="A16" s="22" t="s">
        <v>21</v>
      </c>
      <c r="B16" s="6">
        <v>193398591</v>
      </c>
      <c r="C16" s="6">
        <v>300807941</v>
      </c>
      <c r="D16" s="23">
        <v>153241064</v>
      </c>
      <c r="E16" s="24">
        <v>272605270</v>
      </c>
      <c r="F16" s="6">
        <v>360813458</v>
      </c>
      <c r="G16" s="25">
        <v>360813458</v>
      </c>
      <c r="H16" s="26">
        <v>365760197</v>
      </c>
      <c r="I16" s="24">
        <v>321115420</v>
      </c>
      <c r="J16" s="6">
        <v>365717161</v>
      </c>
      <c r="K16" s="25">
        <v>384111344</v>
      </c>
    </row>
    <row r="17" spans="1:11" ht="12.75">
      <c r="A17" s="22" t="s">
        <v>27</v>
      </c>
      <c r="B17" s="6">
        <v>11669836684</v>
      </c>
      <c r="C17" s="6">
        <v>13580009225</v>
      </c>
      <c r="D17" s="23">
        <v>9971063512</v>
      </c>
      <c r="E17" s="24">
        <v>13986450979</v>
      </c>
      <c r="F17" s="6">
        <v>14083118416</v>
      </c>
      <c r="G17" s="25">
        <v>14083118416</v>
      </c>
      <c r="H17" s="26">
        <v>15429226736</v>
      </c>
      <c r="I17" s="24">
        <v>15059919694</v>
      </c>
      <c r="J17" s="6">
        <v>15183457593</v>
      </c>
      <c r="K17" s="25">
        <v>15903019438</v>
      </c>
    </row>
    <row r="18" spans="1:11" ht="12.75">
      <c r="A18" s="33" t="s">
        <v>28</v>
      </c>
      <c r="B18" s="34">
        <f>SUM(B11:B17)</f>
        <v>43663561132</v>
      </c>
      <c r="C18" s="35">
        <f aca="true" t="shared" si="1" ref="C18:K18">SUM(C11:C17)</f>
        <v>51000672669</v>
      </c>
      <c r="D18" s="36">
        <f t="shared" si="1"/>
        <v>37588039762</v>
      </c>
      <c r="E18" s="34">
        <f t="shared" si="1"/>
        <v>53968133966</v>
      </c>
      <c r="F18" s="35">
        <f t="shared" si="1"/>
        <v>51322513085</v>
      </c>
      <c r="G18" s="37">
        <f t="shared" si="1"/>
        <v>51322513085</v>
      </c>
      <c r="H18" s="38">
        <f t="shared" si="1"/>
        <v>53957411515</v>
      </c>
      <c r="I18" s="34">
        <f t="shared" si="1"/>
        <v>58934602814</v>
      </c>
      <c r="J18" s="35">
        <f t="shared" si="1"/>
        <v>61901589464</v>
      </c>
      <c r="K18" s="37">
        <f t="shared" si="1"/>
        <v>66406049822</v>
      </c>
    </row>
    <row r="19" spans="1:11" ht="12.75">
      <c r="A19" s="33" t="s">
        <v>29</v>
      </c>
      <c r="B19" s="39">
        <f>+B10-B18</f>
        <v>-5900957615</v>
      </c>
      <c r="C19" s="40">
        <f aca="true" t="shared" si="2" ref="C19:K19">+C10-C18</f>
        <v>-6021726772</v>
      </c>
      <c r="D19" s="41">
        <f t="shared" si="2"/>
        <v>-6862339930</v>
      </c>
      <c r="E19" s="39">
        <f t="shared" si="2"/>
        <v>-2239343992</v>
      </c>
      <c r="F19" s="40">
        <f t="shared" si="2"/>
        <v>-3181827599</v>
      </c>
      <c r="G19" s="42">
        <f t="shared" si="2"/>
        <v>-3181827599</v>
      </c>
      <c r="H19" s="43">
        <f t="shared" si="2"/>
        <v>-7480306343</v>
      </c>
      <c r="I19" s="39">
        <f t="shared" si="2"/>
        <v>-3123390388</v>
      </c>
      <c r="J19" s="40">
        <f t="shared" si="2"/>
        <v>-2203050879</v>
      </c>
      <c r="K19" s="42">
        <f t="shared" si="2"/>
        <v>-2347567966</v>
      </c>
    </row>
    <row r="20" spans="1:11" ht="20.25">
      <c r="A20" s="44" t="s">
        <v>30</v>
      </c>
      <c r="B20" s="45">
        <v>3446320631</v>
      </c>
      <c r="C20" s="46">
        <v>4252663692</v>
      </c>
      <c r="D20" s="47">
        <v>1738395546</v>
      </c>
      <c r="E20" s="45">
        <v>4374570088</v>
      </c>
      <c r="F20" s="46">
        <v>4510680529</v>
      </c>
      <c r="G20" s="48">
        <v>4510680529</v>
      </c>
      <c r="H20" s="49">
        <v>3626842519</v>
      </c>
      <c r="I20" s="45">
        <v>5026496125</v>
      </c>
      <c r="J20" s="46">
        <v>5067261945</v>
      </c>
      <c r="K20" s="48">
        <v>5067146950</v>
      </c>
    </row>
    <row r="21" spans="1:11" ht="12.75">
      <c r="A21" s="22" t="s">
        <v>96</v>
      </c>
      <c r="B21" s="50">
        <v>77271315</v>
      </c>
      <c r="C21" s="51">
        <v>-209300121</v>
      </c>
      <c r="D21" s="52">
        <v>653105271</v>
      </c>
      <c r="E21" s="50">
        <v>330796482</v>
      </c>
      <c r="F21" s="51">
        <v>331601689</v>
      </c>
      <c r="G21" s="53">
        <v>331601689</v>
      </c>
      <c r="H21" s="54">
        <v>291184782</v>
      </c>
      <c r="I21" s="50">
        <v>112451189</v>
      </c>
      <c r="J21" s="51">
        <v>120710045</v>
      </c>
      <c r="K21" s="53">
        <v>109568551</v>
      </c>
    </row>
    <row r="22" spans="1:11" ht="12.75">
      <c r="A22" s="55" t="s">
        <v>97</v>
      </c>
      <c r="B22" s="56">
        <f>SUM(B19:B21)</f>
        <v>-2377365669</v>
      </c>
      <c r="C22" s="57">
        <f aca="true" t="shared" si="3" ref="C22:K22">SUM(C19:C21)</f>
        <v>-1978363201</v>
      </c>
      <c r="D22" s="58">
        <f t="shared" si="3"/>
        <v>-4470839113</v>
      </c>
      <c r="E22" s="56">
        <f t="shared" si="3"/>
        <v>2466022578</v>
      </c>
      <c r="F22" s="57">
        <f t="shared" si="3"/>
        <v>1660454619</v>
      </c>
      <c r="G22" s="59">
        <f t="shared" si="3"/>
        <v>1660454619</v>
      </c>
      <c r="H22" s="60">
        <f t="shared" si="3"/>
        <v>-3562279042</v>
      </c>
      <c r="I22" s="56">
        <f t="shared" si="3"/>
        <v>2015556926</v>
      </c>
      <c r="J22" s="57">
        <f t="shared" si="3"/>
        <v>2984921111</v>
      </c>
      <c r="K22" s="59">
        <f t="shared" si="3"/>
        <v>2829147535</v>
      </c>
    </row>
    <row r="23" spans="1:11" ht="12.75">
      <c r="A23" s="61" t="s">
        <v>31</v>
      </c>
      <c r="B23" s="6">
        <v>29936451</v>
      </c>
      <c r="C23" s="6">
        <v>-41219977</v>
      </c>
      <c r="D23" s="23">
        <v>5396550</v>
      </c>
      <c r="E23" s="24">
        <v>6895300</v>
      </c>
      <c r="F23" s="6">
        <v>7195300</v>
      </c>
      <c r="G23" s="25">
        <v>7195300</v>
      </c>
      <c r="H23" s="26">
        <v>4670974</v>
      </c>
      <c r="I23" s="24">
        <v>1615600</v>
      </c>
      <c r="J23" s="6">
        <v>1702842</v>
      </c>
      <c r="K23" s="25">
        <v>1794796</v>
      </c>
    </row>
    <row r="24" spans="1:11" ht="12.75">
      <c r="A24" s="62" t="s">
        <v>32</v>
      </c>
      <c r="B24" s="39">
        <f>SUM(B22:B23)</f>
        <v>-2347429218</v>
      </c>
      <c r="C24" s="40">
        <f aca="true" t="shared" si="4" ref="C24:K24">SUM(C22:C23)</f>
        <v>-2019583178</v>
      </c>
      <c r="D24" s="41">
        <f t="shared" si="4"/>
        <v>-4465442563</v>
      </c>
      <c r="E24" s="39">
        <f t="shared" si="4"/>
        <v>2472917878</v>
      </c>
      <c r="F24" s="40">
        <f t="shared" si="4"/>
        <v>1667649919</v>
      </c>
      <c r="G24" s="42">
        <f t="shared" si="4"/>
        <v>1667649919</v>
      </c>
      <c r="H24" s="43">
        <f t="shared" si="4"/>
        <v>-3557608068</v>
      </c>
      <c r="I24" s="39">
        <f t="shared" si="4"/>
        <v>2017172526</v>
      </c>
      <c r="J24" s="40">
        <f t="shared" si="4"/>
        <v>2986623953</v>
      </c>
      <c r="K24" s="42">
        <f t="shared" si="4"/>
        <v>2830942331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5384250292</v>
      </c>
      <c r="C27" s="7">
        <v>7260919747</v>
      </c>
      <c r="D27" s="69">
        <v>17154159858</v>
      </c>
      <c r="E27" s="70">
        <v>9515171799</v>
      </c>
      <c r="F27" s="7">
        <v>10134721061</v>
      </c>
      <c r="G27" s="71">
        <v>10134721061</v>
      </c>
      <c r="H27" s="72">
        <v>22249178118</v>
      </c>
      <c r="I27" s="70">
        <v>8916348754</v>
      </c>
      <c r="J27" s="7">
        <v>8055114582</v>
      </c>
      <c r="K27" s="71">
        <v>7887274700</v>
      </c>
    </row>
    <row r="28" spans="1:11" ht="12.75">
      <c r="A28" s="73" t="s">
        <v>34</v>
      </c>
      <c r="B28" s="6">
        <v>3485169249</v>
      </c>
      <c r="C28" s="6">
        <v>4656369728</v>
      </c>
      <c r="D28" s="23">
        <v>2506954931</v>
      </c>
      <c r="E28" s="24">
        <v>5084513050</v>
      </c>
      <c r="F28" s="6">
        <v>4959881402</v>
      </c>
      <c r="G28" s="25">
        <v>4959881402</v>
      </c>
      <c r="H28" s="26">
        <v>2402410768</v>
      </c>
      <c r="I28" s="24">
        <v>2731846071</v>
      </c>
      <c r="J28" s="6">
        <v>2447131516</v>
      </c>
      <c r="K28" s="25">
        <v>2305660087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704765257</v>
      </c>
      <c r="C30" s="6">
        <v>1052987475</v>
      </c>
      <c r="D30" s="23">
        <v>1663278115</v>
      </c>
      <c r="E30" s="24">
        <v>1988855206</v>
      </c>
      <c r="F30" s="6">
        <v>1275428597</v>
      </c>
      <c r="G30" s="25">
        <v>1275428597</v>
      </c>
      <c r="H30" s="26">
        <v>782175836</v>
      </c>
      <c r="I30" s="24">
        <v>1096682614</v>
      </c>
      <c r="J30" s="6">
        <v>1149068694</v>
      </c>
      <c r="K30" s="25">
        <v>697396879</v>
      </c>
    </row>
    <row r="31" spans="1:11" ht="12.75">
      <c r="A31" s="22" t="s">
        <v>36</v>
      </c>
      <c r="B31" s="6">
        <v>1194315785</v>
      </c>
      <c r="C31" s="6">
        <v>1551562545</v>
      </c>
      <c r="D31" s="23">
        <v>5214714839</v>
      </c>
      <c r="E31" s="24">
        <v>1197396901</v>
      </c>
      <c r="F31" s="6">
        <v>1352070127</v>
      </c>
      <c r="G31" s="25">
        <v>1352070127</v>
      </c>
      <c r="H31" s="26">
        <v>5147384587</v>
      </c>
      <c r="I31" s="24">
        <v>1811025524</v>
      </c>
      <c r="J31" s="6">
        <v>1400608351</v>
      </c>
      <c r="K31" s="25">
        <v>1771557289</v>
      </c>
    </row>
    <row r="32" spans="1:11" ht="12.75">
      <c r="A32" s="33" t="s">
        <v>37</v>
      </c>
      <c r="B32" s="7">
        <f>SUM(B28:B31)</f>
        <v>5384250291</v>
      </c>
      <c r="C32" s="7">
        <f aca="true" t="shared" si="5" ref="C32:K32">SUM(C28:C31)</f>
        <v>7260919748</v>
      </c>
      <c r="D32" s="69">
        <f t="shared" si="5"/>
        <v>9384947885</v>
      </c>
      <c r="E32" s="70">
        <f t="shared" si="5"/>
        <v>8270765157</v>
      </c>
      <c r="F32" s="7">
        <f t="shared" si="5"/>
        <v>7587380126</v>
      </c>
      <c r="G32" s="71">
        <f t="shared" si="5"/>
        <v>7587380126</v>
      </c>
      <c r="H32" s="72">
        <f t="shared" si="5"/>
        <v>8331971191</v>
      </c>
      <c r="I32" s="70">
        <f t="shared" si="5"/>
        <v>5639554209</v>
      </c>
      <c r="J32" s="7">
        <f t="shared" si="5"/>
        <v>4996808561</v>
      </c>
      <c r="K32" s="71">
        <f t="shared" si="5"/>
        <v>4774614255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13431671107</v>
      </c>
      <c r="C35" s="6">
        <v>16773038111</v>
      </c>
      <c r="D35" s="23">
        <v>10329276381</v>
      </c>
      <c r="E35" s="24">
        <v>5539444250</v>
      </c>
      <c r="F35" s="6">
        <v>10487275968</v>
      </c>
      <c r="G35" s="25">
        <v>10487275968</v>
      </c>
      <c r="H35" s="26">
        <v>12632068625</v>
      </c>
      <c r="I35" s="24">
        <v>13443719198</v>
      </c>
      <c r="J35" s="6">
        <v>12663864963</v>
      </c>
      <c r="K35" s="25">
        <v>13954450857</v>
      </c>
    </row>
    <row r="36" spans="1:11" ht="12.75">
      <c r="A36" s="22" t="s">
        <v>40</v>
      </c>
      <c r="B36" s="6">
        <v>103827062094</v>
      </c>
      <c r="C36" s="6">
        <v>120151878107</v>
      </c>
      <c r="D36" s="23">
        <v>57417019011</v>
      </c>
      <c r="E36" s="24">
        <v>62711708625</v>
      </c>
      <c r="F36" s="6">
        <v>88352582125</v>
      </c>
      <c r="G36" s="25">
        <v>88352582125</v>
      </c>
      <c r="H36" s="26">
        <v>59324716424</v>
      </c>
      <c r="I36" s="24">
        <v>76987034354</v>
      </c>
      <c r="J36" s="6">
        <v>70719271171</v>
      </c>
      <c r="K36" s="25">
        <v>70865123779</v>
      </c>
    </row>
    <row r="37" spans="1:11" ht="12.75">
      <c r="A37" s="22" t="s">
        <v>41</v>
      </c>
      <c r="B37" s="6">
        <v>14824359793</v>
      </c>
      <c r="C37" s="6">
        <v>20184308847</v>
      </c>
      <c r="D37" s="23">
        <v>16522839475</v>
      </c>
      <c r="E37" s="24">
        <v>2253426368</v>
      </c>
      <c r="F37" s="6">
        <v>8112775992</v>
      </c>
      <c r="G37" s="25">
        <v>8112775992</v>
      </c>
      <c r="H37" s="26">
        <v>21830075196</v>
      </c>
      <c r="I37" s="24">
        <v>17198964618</v>
      </c>
      <c r="J37" s="6">
        <v>12057431275</v>
      </c>
      <c r="K37" s="25">
        <v>11797335649</v>
      </c>
    </row>
    <row r="38" spans="1:11" ht="12.75">
      <c r="A38" s="22" t="s">
        <v>42</v>
      </c>
      <c r="B38" s="6">
        <v>10204582459</v>
      </c>
      <c r="C38" s="6">
        <v>11514058898</v>
      </c>
      <c r="D38" s="23">
        <v>4330943499</v>
      </c>
      <c r="E38" s="24">
        <v>6042194703</v>
      </c>
      <c r="F38" s="6">
        <v>8244211323</v>
      </c>
      <c r="G38" s="25">
        <v>8244211323</v>
      </c>
      <c r="H38" s="26">
        <v>5665977572</v>
      </c>
      <c r="I38" s="24">
        <v>7719845919</v>
      </c>
      <c r="J38" s="6">
        <v>7689837962</v>
      </c>
      <c r="K38" s="25">
        <v>7810609188</v>
      </c>
    </row>
    <row r="39" spans="1:11" ht="12.75">
      <c r="A39" s="22" t="s">
        <v>43</v>
      </c>
      <c r="B39" s="6">
        <v>92229790949</v>
      </c>
      <c r="C39" s="6">
        <v>105226548476</v>
      </c>
      <c r="D39" s="23">
        <v>51395569433</v>
      </c>
      <c r="E39" s="24">
        <v>57496404525</v>
      </c>
      <c r="F39" s="6">
        <v>80834178619</v>
      </c>
      <c r="G39" s="25">
        <v>80834178619</v>
      </c>
      <c r="H39" s="26">
        <v>49649492741</v>
      </c>
      <c r="I39" s="24">
        <v>62872707814</v>
      </c>
      <c r="J39" s="6">
        <v>60333501884</v>
      </c>
      <c r="K39" s="25">
        <v>62471723793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4319669389</v>
      </c>
      <c r="C42" s="6">
        <v>6136506657</v>
      </c>
      <c r="D42" s="23">
        <v>-26533887856</v>
      </c>
      <c r="E42" s="24">
        <v>-27245044922</v>
      </c>
      <c r="F42" s="6">
        <v>-26300274971</v>
      </c>
      <c r="G42" s="25">
        <v>-26300274971</v>
      </c>
      <c r="H42" s="26">
        <v>-23465307657</v>
      </c>
      <c r="I42" s="24">
        <v>-27936262428</v>
      </c>
      <c r="J42" s="6">
        <v>-29292730664</v>
      </c>
      <c r="K42" s="25">
        <v>-32267221594</v>
      </c>
    </row>
    <row r="43" spans="1:11" ht="12.75">
      <c r="A43" s="22" t="s">
        <v>46</v>
      </c>
      <c r="B43" s="6">
        <v>-4794792007</v>
      </c>
      <c r="C43" s="6">
        <v>-6831438085</v>
      </c>
      <c r="D43" s="23">
        <v>-339127723</v>
      </c>
      <c r="E43" s="24">
        <v>-4194953039</v>
      </c>
      <c r="F43" s="6">
        <v>-3365090052</v>
      </c>
      <c r="G43" s="25">
        <v>-3365090052</v>
      </c>
      <c r="H43" s="26">
        <v>-724385914</v>
      </c>
      <c r="I43" s="24">
        <v>-4513563473</v>
      </c>
      <c r="J43" s="6">
        <v>-4039060883</v>
      </c>
      <c r="K43" s="25">
        <v>-3810389180</v>
      </c>
    </row>
    <row r="44" spans="1:11" ht="12.75">
      <c r="A44" s="22" t="s">
        <v>47</v>
      </c>
      <c r="B44" s="6">
        <v>-133757318</v>
      </c>
      <c r="C44" s="6">
        <v>418064863</v>
      </c>
      <c r="D44" s="23">
        <v>316429534</v>
      </c>
      <c r="E44" s="24">
        <v>360988550</v>
      </c>
      <c r="F44" s="6">
        <v>646166158</v>
      </c>
      <c r="G44" s="25">
        <v>646166158</v>
      </c>
      <c r="H44" s="26">
        <v>229710253</v>
      </c>
      <c r="I44" s="24">
        <v>-279174698</v>
      </c>
      <c r="J44" s="6">
        <v>-611423542</v>
      </c>
      <c r="K44" s="25">
        <v>-493245278</v>
      </c>
    </row>
    <row r="45" spans="1:11" ht="12.75">
      <c r="A45" s="33" t="s">
        <v>48</v>
      </c>
      <c r="B45" s="7">
        <v>3329186932</v>
      </c>
      <c r="C45" s="7">
        <v>3276010307</v>
      </c>
      <c r="D45" s="69">
        <v>-27041832919</v>
      </c>
      <c r="E45" s="70">
        <v>-30497952082</v>
      </c>
      <c r="F45" s="7">
        <v>-27827316189</v>
      </c>
      <c r="G45" s="71">
        <v>-27827316189</v>
      </c>
      <c r="H45" s="72">
        <v>-24462895659</v>
      </c>
      <c r="I45" s="70">
        <v>-30944044251</v>
      </c>
      <c r="J45" s="7">
        <v>-31569143685</v>
      </c>
      <c r="K45" s="71">
        <v>-32899928533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4479236642</v>
      </c>
      <c r="C48" s="6">
        <v>4779778369</v>
      </c>
      <c r="D48" s="23">
        <v>4701051614</v>
      </c>
      <c r="E48" s="24">
        <v>-70112098</v>
      </c>
      <c r="F48" s="6">
        <v>766672370</v>
      </c>
      <c r="G48" s="25">
        <v>766672370</v>
      </c>
      <c r="H48" s="26">
        <v>1431889344</v>
      </c>
      <c r="I48" s="24">
        <v>-2788195483</v>
      </c>
      <c r="J48" s="6">
        <v>-697840178</v>
      </c>
      <c r="K48" s="25">
        <v>-24230325</v>
      </c>
    </row>
    <row r="49" spans="1:11" ht="12.75">
      <c r="A49" s="22" t="s">
        <v>51</v>
      </c>
      <c r="B49" s="6">
        <f>+B75</f>
        <v>5731738812.756894</v>
      </c>
      <c r="C49" s="6">
        <f aca="true" t="shared" si="6" ref="C49:K49">+C75</f>
        <v>8153858221.108467</v>
      </c>
      <c r="D49" s="23">
        <f t="shared" si="6"/>
        <v>14957973463.75649</v>
      </c>
      <c r="E49" s="24">
        <f t="shared" si="6"/>
        <v>935439078.4569244</v>
      </c>
      <c r="F49" s="6">
        <f t="shared" si="6"/>
        <v>5054957537.786055</v>
      </c>
      <c r="G49" s="25">
        <f t="shared" si="6"/>
        <v>5054957537.786055</v>
      </c>
      <c r="H49" s="26">
        <f t="shared" si="6"/>
        <v>15636250018.044731</v>
      </c>
      <c r="I49" s="24">
        <f t="shared" si="6"/>
        <v>10936756485.24567</v>
      </c>
      <c r="J49" s="6">
        <f t="shared" si="6"/>
        <v>7640985313.3077755</v>
      </c>
      <c r="K49" s="25">
        <f t="shared" si="6"/>
        <v>6771866671.20149</v>
      </c>
    </row>
    <row r="50" spans="1:11" ht="12.75">
      <c r="A50" s="33" t="s">
        <v>52</v>
      </c>
      <c r="B50" s="7">
        <f>+B48-B49</f>
        <v>-1252502170.756894</v>
      </c>
      <c r="C50" s="7">
        <f aca="true" t="shared" si="7" ref="C50:K50">+C48-C49</f>
        <v>-3374079852.108467</v>
      </c>
      <c r="D50" s="69">
        <f t="shared" si="7"/>
        <v>-10256921849.75649</v>
      </c>
      <c r="E50" s="70">
        <f t="shared" si="7"/>
        <v>-1005551176.4569244</v>
      </c>
      <c r="F50" s="7">
        <f t="shared" si="7"/>
        <v>-4288285167.7860546</v>
      </c>
      <c r="G50" s="71">
        <f t="shared" si="7"/>
        <v>-4288285167.7860546</v>
      </c>
      <c r="H50" s="72">
        <f t="shared" si="7"/>
        <v>-14204360674.044731</v>
      </c>
      <c r="I50" s="70">
        <f t="shared" si="7"/>
        <v>-13724951968.24567</v>
      </c>
      <c r="J50" s="7">
        <f t="shared" si="7"/>
        <v>-8338825491.3077755</v>
      </c>
      <c r="K50" s="71">
        <f t="shared" si="7"/>
        <v>-6796096996.20149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102016448546</v>
      </c>
      <c r="C53" s="6">
        <v>119434566888</v>
      </c>
      <c r="D53" s="23">
        <v>55579220043</v>
      </c>
      <c r="E53" s="24">
        <v>58556796699</v>
      </c>
      <c r="F53" s="6">
        <v>82488279243</v>
      </c>
      <c r="G53" s="25">
        <v>82488279243</v>
      </c>
      <c r="H53" s="26">
        <v>53368139731</v>
      </c>
      <c r="I53" s="24">
        <v>74131950467</v>
      </c>
      <c r="J53" s="6">
        <v>68063383857</v>
      </c>
      <c r="K53" s="25">
        <v>68122073657</v>
      </c>
    </row>
    <row r="54" spans="1:11" ht="12.75">
      <c r="A54" s="22" t="s">
        <v>55</v>
      </c>
      <c r="B54" s="6">
        <v>5206844991</v>
      </c>
      <c r="C54" s="6">
        <v>6177939839</v>
      </c>
      <c r="D54" s="23">
        <v>0</v>
      </c>
      <c r="E54" s="24">
        <v>5820184384</v>
      </c>
      <c r="F54" s="6">
        <v>5365748640</v>
      </c>
      <c r="G54" s="25">
        <v>5365748640</v>
      </c>
      <c r="H54" s="26">
        <v>5228249748</v>
      </c>
      <c r="I54" s="24">
        <v>6044506590</v>
      </c>
      <c r="J54" s="6">
        <v>6367084439</v>
      </c>
      <c r="K54" s="25">
        <v>6685442141</v>
      </c>
    </row>
    <row r="55" spans="1:11" ht="12.75">
      <c r="A55" s="22" t="s">
        <v>56</v>
      </c>
      <c r="B55" s="6">
        <v>1084336940</v>
      </c>
      <c r="C55" s="6">
        <v>1517613523</v>
      </c>
      <c r="D55" s="23">
        <v>7259943057</v>
      </c>
      <c r="E55" s="24">
        <v>4085946860</v>
      </c>
      <c r="F55" s="6">
        <v>3777223181</v>
      </c>
      <c r="G55" s="25">
        <v>3777223181</v>
      </c>
      <c r="H55" s="26">
        <v>12699083132</v>
      </c>
      <c r="I55" s="24">
        <v>3556344558</v>
      </c>
      <c r="J55" s="6">
        <v>3405199455</v>
      </c>
      <c r="K55" s="25">
        <v>3097801409</v>
      </c>
    </row>
    <row r="56" spans="1:11" ht="12.75">
      <c r="A56" s="22" t="s">
        <v>57</v>
      </c>
      <c r="B56" s="6">
        <v>1390153791</v>
      </c>
      <c r="C56" s="6">
        <v>1785185602</v>
      </c>
      <c r="D56" s="23">
        <v>1362462388</v>
      </c>
      <c r="E56" s="24">
        <v>3693451417</v>
      </c>
      <c r="F56" s="6">
        <v>2757042335</v>
      </c>
      <c r="G56" s="25">
        <v>2757042335</v>
      </c>
      <c r="H56" s="26">
        <v>2312383020</v>
      </c>
      <c r="I56" s="24">
        <v>3107391267</v>
      </c>
      <c r="J56" s="6">
        <v>3211617750</v>
      </c>
      <c r="K56" s="25">
        <v>3411809868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772008731</v>
      </c>
      <c r="C59" s="6">
        <v>1552488348</v>
      </c>
      <c r="D59" s="23">
        <v>2177398778</v>
      </c>
      <c r="E59" s="24">
        <v>2378443961</v>
      </c>
      <c r="F59" s="6">
        <v>2222934310</v>
      </c>
      <c r="G59" s="25">
        <v>2222934310</v>
      </c>
      <c r="H59" s="26">
        <v>2586959291</v>
      </c>
      <c r="I59" s="24">
        <v>2547598476</v>
      </c>
      <c r="J59" s="6">
        <v>2710832862</v>
      </c>
      <c r="K59" s="25">
        <v>2889340445</v>
      </c>
    </row>
    <row r="60" spans="1:11" ht="12.75">
      <c r="A60" s="90" t="s">
        <v>60</v>
      </c>
      <c r="B60" s="6">
        <v>991870549</v>
      </c>
      <c r="C60" s="6">
        <v>1053272983</v>
      </c>
      <c r="D60" s="23">
        <v>1878960687</v>
      </c>
      <c r="E60" s="24">
        <v>1566466469</v>
      </c>
      <c r="F60" s="6">
        <v>1581301177</v>
      </c>
      <c r="G60" s="25">
        <v>1581301177</v>
      </c>
      <c r="H60" s="26">
        <v>2019240508</v>
      </c>
      <c r="I60" s="24">
        <v>1853612574</v>
      </c>
      <c r="J60" s="6">
        <v>1958318077</v>
      </c>
      <c r="K60" s="25">
        <v>2063472676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153345</v>
      </c>
      <c r="C62" s="98">
        <v>764050</v>
      </c>
      <c r="D62" s="99">
        <v>160286</v>
      </c>
      <c r="E62" s="97">
        <v>820519</v>
      </c>
      <c r="F62" s="98">
        <v>820540</v>
      </c>
      <c r="G62" s="99">
        <v>820540</v>
      </c>
      <c r="H62" s="100">
        <v>163240</v>
      </c>
      <c r="I62" s="97">
        <v>174048</v>
      </c>
      <c r="J62" s="98">
        <v>181280</v>
      </c>
      <c r="K62" s="99">
        <v>188501</v>
      </c>
    </row>
    <row r="63" spans="1:11" ht="12.75">
      <c r="A63" s="96" t="s">
        <v>63</v>
      </c>
      <c r="B63" s="97">
        <v>117456</v>
      </c>
      <c r="C63" s="98">
        <v>308599</v>
      </c>
      <c r="D63" s="99">
        <v>278777</v>
      </c>
      <c r="E63" s="97">
        <v>340424</v>
      </c>
      <c r="F63" s="98">
        <v>340266</v>
      </c>
      <c r="G63" s="99">
        <v>340266</v>
      </c>
      <c r="H63" s="100">
        <v>339372</v>
      </c>
      <c r="I63" s="97">
        <v>307356</v>
      </c>
      <c r="J63" s="98">
        <v>323260</v>
      </c>
      <c r="K63" s="99">
        <v>337105</v>
      </c>
    </row>
    <row r="64" spans="1:11" ht="12.75">
      <c r="A64" s="96" t="s">
        <v>64</v>
      </c>
      <c r="B64" s="97">
        <v>646368</v>
      </c>
      <c r="C64" s="98">
        <v>692021</v>
      </c>
      <c r="D64" s="99">
        <v>724581</v>
      </c>
      <c r="E64" s="97">
        <v>718227</v>
      </c>
      <c r="F64" s="98">
        <v>710227</v>
      </c>
      <c r="G64" s="99">
        <v>710227</v>
      </c>
      <c r="H64" s="100">
        <v>713874</v>
      </c>
      <c r="I64" s="97">
        <v>738384</v>
      </c>
      <c r="J64" s="98">
        <v>761664</v>
      </c>
      <c r="K64" s="99">
        <v>786245</v>
      </c>
    </row>
    <row r="65" spans="1:11" ht="12.75">
      <c r="A65" s="96" t="s">
        <v>65</v>
      </c>
      <c r="B65" s="97">
        <v>70174851</v>
      </c>
      <c r="C65" s="98">
        <v>642383</v>
      </c>
      <c r="D65" s="99">
        <v>539497</v>
      </c>
      <c r="E65" s="97">
        <v>647190</v>
      </c>
      <c r="F65" s="98">
        <v>647190</v>
      </c>
      <c r="G65" s="99">
        <v>647190</v>
      </c>
      <c r="H65" s="100">
        <v>574882</v>
      </c>
      <c r="I65" s="97">
        <v>605190</v>
      </c>
      <c r="J65" s="98">
        <v>632714</v>
      </c>
      <c r="K65" s="99">
        <v>661883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0.8763322490347234</v>
      </c>
      <c r="C70" s="5">
        <f aca="true" t="shared" si="8" ref="C70:K70">IF(ISERROR(C71/C72),0,(C71/C72))</f>
        <v>0.8801202097145758</v>
      </c>
      <c r="D70" s="5">
        <f t="shared" si="8"/>
        <v>0.07443063679944975</v>
      </c>
      <c r="E70" s="5">
        <f t="shared" si="8"/>
        <v>0.29159698586705945</v>
      </c>
      <c r="F70" s="5">
        <f t="shared" si="8"/>
        <v>0.2908602690260685</v>
      </c>
      <c r="G70" s="5">
        <f t="shared" si="8"/>
        <v>0.2908602690260685</v>
      </c>
      <c r="H70" s="5">
        <f t="shared" si="8"/>
        <v>0.5077871580974094</v>
      </c>
      <c r="I70" s="5">
        <f t="shared" si="8"/>
        <v>0.322299448210332</v>
      </c>
      <c r="J70" s="5">
        <f t="shared" si="8"/>
        <v>0.31958182220345943</v>
      </c>
      <c r="K70" s="5">
        <f t="shared" si="8"/>
        <v>0.318821839444429</v>
      </c>
    </row>
    <row r="71" spans="1:11" ht="12.75" hidden="1">
      <c r="A71" s="2" t="s">
        <v>100</v>
      </c>
      <c r="B71" s="2">
        <f>+B83</f>
        <v>27003584765</v>
      </c>
      <c r="C71" s="2">
        <f aca="true" t="shared" si="9" ref="C71:K71">+C83</f>
        <v>31237434783</v>
      </c>
      <c r="D71" s="2">
        <f t="shared" si="9"/>
        <v>1791979914</v>
      </c>
      <c r="E71" s="2">
        <f t="shared" si="9"/>
        <v>11926847681</v>
      </c>
      <c r="F71" s="2">
        <f t="shared" si="9"/>
        <v>10867301979</v>
      </c>
      <c r="G71" s="2">
        <f t="shared" si="9"/>
        <v>10867301979</v>
      </c>
      <c r="H71" s="2">
        <f t="shared" si="9"/>
        <v>17962788513</v>
      </c>
      <c r="I71" s="2">
        <f t="shared" si="9"/>
        <v>14271917979</v>
      </c>
      <c r="J71" s="2">
        <f t="shared" si="9"/>
        <v>15131979348</v>
      </c>
      <c r="K71" s="2">
        <f t="shared" si="9"/>
        <v>16182824241</v>
      </c>
    </row>
    <row r="72" spans="1:11" ht="12.75" hidden="1">
      <c r="A72" s="2" t="s">
        <v>101</v>
      </c>
      <c r="B72" s="2">
        <f>+B77</f>
        <v>30814322758</v>
      </c>
      <c r="C72" s="2">
        <f aca="true" t="shared" si="10" ref="C72:K72">+C77</f>
        <v>35492236672</v>
      </c>
      <c r="D72" s="2">
        <f t="shared" si="10"/>
        <v>24075837465</v>
      </c>
      <c r="E72" s="2">
        <f t="shared" si="10"/>
        <v>40901820866</v>
      </c>
      <c r="F72" s="2">
        <f t="shared" si="10"/>
        <v>37362620943</v>
      </c>
      <c r="G72" s="2">
        <f t="shared" si="10"/>
        <v>37362620943</v>
      </c>
      <c r="H72" s="2">
        <f t="shared" si="10"/>
        <v>35374641179</v>
      </c>
      <c r="I72" s="2">
        <f t="shared" si="10"/>
        <v>44281546426</v>
      </c>
      <c r="J72" s="2">
        <f t="shared" si="10"/>
        <v>47349311809</v>
      </c>
      <c r="K72" s="2">
        <f t="shared" si="10"/>
        <v>50758204862</v>
      </c>
    </row>
    <row r="73" spans="1:11" ht="12.75" hidden="1">
      <c r="A73" s="2" t="s">
        <v>102</v>
      </c>
      <c r="B73" s="2">
        <f>+B74</f>
        <v>438496494.8333347</v>
      </c>
      <c r="C73" s="2">
        <f aca="true" t="shared" si="11" ref="C73:K73">+(C78+C80+C81+C82)-(B78+B80+B81+B82)</f>
        <v>2869982865</v>
      </c>
      <c r="D73" s="2">
        <f t="shared" si="11"/>
        <v>-5681922192</v>
      </c>
      <c r="E73" s="2">
        <f t="shared" si="11"/>
        <v>355090972</v>
      </c>
      <c r="F73" s="2">
        <f>+(F78+F80+F81+F82)-(D78+D80+D81+D82)</f>
        <v>3889446482</v>
      </c>
      <c r="G73" s="2">
        <f>+(G78+G80+G81+G82)-(D78+D80+D81+D82)</f>
        <v>3889446482</v>
      </c>
      <c r="H73" s="2">
        <f>+(H78+H80+H81+H82)-(D78+D80+D81+D82)</f>
        <v>5404216732</v>
      </c>
      <c r="I73" s="2">
        <f>+(I78+I80+I81+I82)-(E78+E80+E81+E82)</f>
        <v>10388218424</v>
      </c>
      <c r="J73" s="2">
        <f t="shared" si="11"/>
        <v>-2641058289</v>
      </c>
      <c r="K73" s="2">
        <f t="shared" si="11"/>
        <v>660623565</v>
      </c>
    </row>
    <row r="74" spans="1:11" ht="12.75" hidden="1">
      <c r="A74" s="2" t="s">
        <v>103</v>
      </c>
      <c r="B74" s="2">
        <f>+TREND(C74:E74)</f>
        <v>438496494.8333347</v>
      </c>
      <c r="C74" s="2">
        <f>+C73</f>
        <v>2869982865</v>
      </c>
      <c r="D74" s="2">
        <f aca="true" t="shared" si="12" ref="D74:K74">+D73</f>
        <v>-5681922192</v>
      </c>
      <c r="E74" s="2">
        <f t="shared" si="12"/>
        <v>355090972</v>
      </c>
      <c r="F74" s="2">
        <f t="shared" si="12"/>
        <v>3889446482</v>
      </c>
      <c r="G74" s="2">
        <f t="shared" si="12"/>
        <v>3889446482</v>
      </c>
      <c r="H74" s="2">
        <f t="shared" si="12"/>
        <v>5404216732</v>
      </c>
      <c r="I74" s="2">
        <f t="shared" si="12"/>
        <v>10388218424</v>
      </c>
      <c r="J74" s="2">
        <f t="shared" si="12"/>
        <v>-2641058289</v>
      </c>
      <c r="K74" s="2">
        <f t="shared" si="12"/>
        <v>660623565</v>
      </c>
    </row>
    <row r="75" spans="1:11" ht="12.75" hidden="1">
      <c r="A75" s="2" t="s">
        <v>104</v>
      </c>
      <c r="B75" s="2">
        <f>+B84-(((B80+B81+B78)*B70)-B79)</f>
        <v>5731738812.756894</v>
      </c>
      <c r="C75" s="2">
        <f aca="true" t="shared" si="13" ref="C75:K75">+C84-(((C80+C81+C78)*C70)-C79)</f>
        <v>8153858221.108467</v>
      </c>
      <c r="D75" s="2">
        <f t="shared" si="13"/>
        <v>14957973463.75649</v>
      </c>
      <c r="E75" s="2">
        <f t="shared" si="13"/>
        <v>935439078.4569244</v>
      </c>
      <c r="F75" s="2">
        <f t="shared" si="13"/>
        <v>5054957537.786055</v>
      </c>
      <c r="G75" s="2">
        <f t="shared" si="13"/>
        <v>5054957537.786055</v>
      </c>
      <c r="H75" s="2">
        <f t="shared" si="13"/>
        <v>15636250018.044731</v>
      </c>
      <c r="I75" s="2">
        <f t="shared" si="13"/>
        <v>10936756485.24567</v>
      </c>
      <c r="J75" s="2">
        <f t="shared" si="13"/>
        <v>7640985313.3077755</v>
      </c>
      <c r="K75" s="2">
        <f t="shared" si="13"/>
        <v>6771866671.20149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30814322758</v>
      </c>
      <c r="C77" s="3">
        <v>35492236672</v>
      </c>
      <c r="D77" s="3">
        <v>24075837465</v>
      </c>
      <c r="E77" s="3">
        <v>40901820866</v>
      </c>
      <c r="F77" s="3">
        <v>37362620943</v>
      </c>
      <c r="G77" s="3">
        <v>37362620943</v>
      </c>
      <c r="H77" s="3">
        <v>35374641179</v>
      </c>
      <c r="I77" s="3">
        <v>44281546426</v>
      </c>
      <c r="J77" s="3">
        <v>47349311809</v>
      </c>
      <c r="K77" s="3">
        <v>50758204862</v>
      </c>
    </row>
    <row r="78" spans="1:11" ht="13.5" hidden="1">
      <c r="A78" s="1" t="s">
        <v>67</v>
      </c>
      <c r="B78" s="3">
        <v>37778222</v>
      </c>
      <c r="C78" s="3">
        <v>26642921</v>
      </c>
      <c r="D78" s="3">
        <v>44371240</v>
      </c>
      <c r="E78" s="3">
        <v>-25063922</v>
      </c>
      <c r="F78" s="3">
        <v>27757396</v>
      </c>
      <c r="G78" s="3">
        <v>27757396</v>
      </c>
      <c r="H78" s="3">
        <v>52311525</v>
      </c>
      <c r="I78" s="3">
        <v>9825348</v>
      </c>
      <c r="J78" s="3">
        <v>9753781</v>
      </c>
      <c r="K78" s="3">
        <v>9682810</v>
      </c>
    </row>
    <row r="79" spans="1:11" ht="13.5" hidden="1">
      <c r="A79" s="1" t="s">
        <v>68</v>
      </c>
      <c r="B79" s="3">
        <v>12884779909</v>
      </c>
      <c r="C79" s="3">
        <v>17870060572</v>
      </c>
      <c r="D79" s="3">
        <v>14588783334</v>
      </c>
      <c r="E79" s="3">
        <v>942817019</v>
      </c>
      <c r="F79" s="3">
        <v>6119257424</v>
      </c>
      <c r="G79" s="3">
        <v>6119257424</v>
      </c>
      <c r="H79" s="3">
        <v>19683327697</v>
      </c>
      <c r="I79" s="3">
        <v>14895411998</v>
      </c>
      <c r="J79" s="3">
        <v>10345249011</v>
      </c>
      <c r="K79" s="3">
        <v>10002038558</v>
      </c>
    </row>
    <row r="80" spans="1:11" ht="13.5" hidden="1">
      <c r="A80" s="1" t="s">
        <v>69</v>
      </c>
      <c r="B80" s="3">
        <v>6038231357</v>
      </c>
      <c r="C80" s="3">
        <v>8339324353</v>
      </c>
      <c r="D80" s="3">
        <v>7859913194</v>
      </c>
      <c r="E80" s="3">
        <v>5204859095</v>
      </c>
      <c r="F80" s="3">
        <v>7826461004</v>
      </c>
      <c r="G80" s="3">
        <v>7826461004</v>
      </c>
      <c r="H80" s="3">
        <v>5901773673</v>
      </c>
      <c r="I80" s="3">
        <v>13423720508</v>
      </c>
      <c r="J80" s="3">
        <v>11378434013</v>
      </c>
      <c r="K80" s="3">
        <v>11421907531</v>
      </c>
    </row>
    <row r="81" spans="1:11" ht="13.5" hidden="1">
      <c r="A81" s="1" t="s">
        <v>70</v>
      </c>
      <c r="B81" s="3">
        <v>2086466587</v>
      </c>
      <c r="C81" s="3">
        <v>2673663726</v>
      </c>
      <c r="D81" s="3">
        <v>-2543524196</v>
      </c>
      <c r="E81" s="3">
        <v>532574674</v>
      </c>
      <c r="F81" s="3">
        <v>1390576127</v>
      </c>
      <c r="G81" s="3">
        <v>1390576127</v>
      </c>
      <c r="H81" s="3">
        <v>4809031899</v>
      </c>
      <c r="I81" s="3">
        <v>2236665768</v>
      </c>
      <c r="J81" s="3">
        <v>1641039948</v>
      </c>
      <c r="K81" s="3">
        <v>2258318021</v>
      </c>
    </row>
    <row r="82" spans="1:11" ht="13.5" hidden="1">
      <c r="A82" s="1" t="s">
        <v>71</v>
      </c>
      <c r="B82" s="3">
        <v>10658556</v>
      </c>
      <c r="C82" s="3">
        <v>3486587</v>
      </c>
      <c r="D82" s="3">
        <v>435157</v>
      </c>
      <c r="E82" s="3">
        <v>3916520</v>
      </c>
      <c r="F82" s="3">
        <v>5847350</v>
      </c>
      <c r="G82" s="3">
        <v>5847350</v>
      </c>
      <c r="H82" s="3">
        <v>2295030</v>
      </c>
      <c r="I82" s="3">
        <v>434293167</v>
      </c>
      <c r="J82" s="3">
        <v>434218760</v>
      </c>
      <c r="K82" s="3">
        <v>434161705</v>
      </c>
    </row>
    <row r="83" spans="1:11" ht="13.5" hidden="1">
      <c r="A83" s="1" t="s">
        <v>72</v>
      </c>
      <c r="B83" s="3">
        <v>27003584765</v>
      </c>
      <c r="C83" s="3">
        <v>31237434783</v>
      </c>
      <c r="D83" s="3">
        <v>1791979914</v>
      </c>
      <c r="E83" s="3">
        <v>11926847681</v>
      </c>
      <c r="F83" s="3">
        <v>10867301979</v>
      </c>
      <c r="G83" s="3">
        <v>10867301979</v>
      </c>
      <c r="H83" s="3">
        <v>17962788513</v>
      </c>
      <c r="I83" s="3">
        <v>14271917979</v>
      </c>
      <c r="J83" s="3">
        <v>15131979348</v>
      </c>
      <c r="K83" s="3">
        <v>16182824241</v>
      </c>
    </row>
    <row r="84" spans="1:11" ht="13.5" hidden="1">
      <c r="A84" s="1" t="s">
        <v>73</v>
      </c>
      <c r="B84" s="3">
        <v>0</v>
      </c>
      <c r="C84" s="3">
        <v>0</v>
      </c>
      <c r="D84" s="3">
        <v>768194928</v>
      </c>
      <c r="E84" s="3">
        <v>1658331889</v>
      </c>
      <c r="F84" s="3">
        <v>1624643537</v>
      </c>
      <c r="G84" s="3">
        <v>1624643537</v>
      </c>
      <c r="H84" s="3">
        <v>1418294964</v>
      </c>
      <c r="I84" s="3">
        <v>1091845047</v>
      </c>
      <c r="J84" s="3">
        <v>1459640646</v>
      </c>
      <c r="K84" s="3">
        <v>1134469879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371266005</v>
      </c>
      <c r="C5" s="6">
        <v>391919607</v>
      </c>
      <c r="D5" s="23">
        <v>458423085</v>
      </c>
      <c r="E5" s="24">
        <v>426739507</v>
      </c>
      <c r="F5" s="6">
        <v>525853003</v>
      </c>
      <c r="G5" s="25">
        <v>525853003</v>
      </c>
      <c r="H5" s="26">
        <v>476565328</v>
      </c>
      <c r="I5" s="24">
        <v>599457128</v>
      </c>
      <c r="J5" s="6">
        <v>634563622</v>
      </c>
      <c r="K5" s="25">
        <v>668830058</v>
      </c>
    </row>
    <row r="6" spans="1:11" ht="12.75">
      <c r="A6" s="22" t="s">
        <v>19</v>
      </c>
      <c r="B6" s="6">
        <v>1274991819</v>
      </c>
      <c r="C6" s="6">
        <v>1430771772</v>
      </c>
      <c r="D6" s="23">
        <v>1520262985</v>
      </c>
      <c r="E6" s="24">
        <v>2057608708</v>
      </c>
      <c r="F6" s="6">
        <v>1520523423</v>
      </c>
      <c r="G6" s="25">
        <v>1520523423</v>
      </c>
      <c r="H6" s="26">
        <v>1493992052</v>
      </c>
      <c r="I6" s="24">
        <v>1797271731</v>
      </c>
      <c r="J6" s="6">
        <v>1887047855</v>
      </c>
      <c r="K6" s="25">
        <v>1988948437</v>
      </c>
    </row>
    <row r="7" spans="1:11" ht="12.75">
      <c r="A7" s="22" t="s">
        <v>20</v>
      </c>
      <c r="B7" s="6">
        <v>0</v>
      </c>
      <c r="C7" s="6">
        <v>0</v>
      </c>
      <c r="D7" s="23">
        <v>0</v>
      </c>
      <c r="E7" s="24">
        <v>0</v>
      </c>
      <c r="F7" s="6">
        <v>0</v>
      </c>
      <c r="G7" s="25">
        <v>0</v>
      </c>
      <c r="H7" s="26">
        <v>0</v>
      </c>
      <c r="I7" s="24">
        <v>0</v>
      </c>
      <c r="J7" s="6">
        <v>0</v>
      </c>
      <c r="K7" s="25">
        <v>0</v>
      </c>
    </row>
    <row r="8" spans="1:11" ht="12.75">
      <c r="A8" s="22" t="s">
        <v>21</v>
      </c>
      <c r="B8" s="6">
        <v>265863850</v>
      </c>
      <c r="C8" s="6">
        <v>424378251</v>
      </c>
      <c r="D8" s="23">
        <v>295374615</v>
      </c>
      <c r="E8" s="24">
        <v>434388087</v>
      </c>
      <c r="F8" s="6">
        <v>434388087</v>
      </c>
      <c r="G8" s="25">
        <v>434388087</v>
      </c>
      <c r="H8" s="26">
        <v>382278902</v>
      </c>
      <c r="I8" s="24">
        <v>379314898</v>
      </c>
      <c r="J8" s="6">
        <v>416818954</v>
      </c>
      <c r="K8" s="25">
        <v>464519496</v>
      </c>
    </row>
    <row r="9" spans="1:11" ht="12.75">
      <c r="A9" s="22" t="s">
        <v>22</v>
      </c>
      <c r="B9" s="6">
        <v>350820112</v>
      </c>
      <c r="C9" s="6">
        <v>223544777</v>
      </c>
      <c r="D9" s="23">
        <v>322240937</v>
      </c>
      <c r="E9" s="24">
        <v>236703554</v>
      </c>
      <c r="F9" s="6">
        <v>349291847</v>
      </c>
      <c r="G9" s="25">
        <v>349291847</v>
      </c>
      <c r="H9" s="26">
        <v>367290039</v>
      </c>
      <c r="I9" s="24">
        <v>405181401</v>
      </c>
      <c r="J9" s="6">
        <v>386800834</v>
      </c>
      <c r="K9" s="25">
        <v>407688076</v>
      </c>
    </row>
    <row r="10" spans="1:11" ht="20.25">
      <c r="A10" s="27" t="s">
        <v>94</v>
      </c>
      <c r="B10" s="28">
        <f>SUM(B5:B9)</f>
        <v>2262941786</v>
      </c>
      <c r="C10" s="29">
        <f aca="true" t="shared" si="0" ref="C10:K10">SUM(C5:C9)</f>
        <v>2470614407</v>
      </c>
      <c r="D10" s="30">
        <f t="shared" si="0"/>
        <v>2596301622</v>
      </c>
      <c r="E10" s="28">
        <f t="shared" si="0"/>
        <v>3155439856</v>
      </c>
      <c r="F10" s="29">
        <f t="shared" si="0"/>
        <v>2830056360</v>
      </c>
      <c r="G10" s="31">
        <f t="shared" si="0"/>
        <v>2830056360</v>
      </c>
      <c r="H10" s="32">
        <f t="shared" si="0"/>
        <v>2720126321</v>
      </c>
      <c r="I10" s="28">
        <f t="shared" si="0"/>
        <v>3181225158</v>
      </c>
      <c r="J10" s="29">
        <f t="shared" si="0"/>
        <v>3325231265</v>
      </c>
      <c r="K10" s="31">
        <f t="shared" si="0"/>
        <v>3529986067</v>
      </c>
    </row>
    <row r="11" spans="1:11" ht="12.75">
      <c r="A11" s="22" t="s">
        <v>23</v>
      </c>
      <c r="B11" s="6">
        <v>632607000</v>
      </c>
      <c r="C11" s="6">
        <v>691942859</v>
      </c>
      <c r="D11" s="23">
        <v>815962662</v>
      </c>
      <c r="E11" s="24">
        <v>868353763</v>
      </c>
      <c r="F11" s="6">
        <v>868409049</v>
      </c>
      <c r="G11" s="25">
        <v>868409049</v>
      </c>
      <c r="H11" s="26">
        <v>856653727</v>
      </c>
      <c r="I11" s="24">
        <v>951575127</v>
      </c>
      <c r="J11" s="6">
        <v>1002174503</v>
      </c>
      <c r="K11" s="25">
        <v>1056291913</v>
      </c>
    </row>
    <row r="12" spans="1:11" ht="12.75">
      <c r="A12" s="22" t="s">
        <v>24</v>
      </c>
      <c r="B12" s="6">
        <v>19790000</v>
      </c>
      <c r="C12" s="6">
        <v>25327081</v>
      </c>
      <c r="D12" s="23">
        <v>22869155</v>
      </c>
      <c r="E12" s="24">
        <v>30027331</v>
      </c>
      <c r="F12" s="6">
        <v>30027328</v>
      </c>
      <c r="G12" s="25">
        <v>30027328</v>
      </c>
      <c r="H12" s="26">
        <v>29926328</v>
      </c>
      <c r="I12" s="24">
        <v>32021541</v>
      </c>
      <c r="J12" s="6">
        <v>33437023</v>
      </c>
      <c r="K12" s="25">
        <v>35242621</v>
      </c>
    </row>
    <row r="13" spans="1:11" ht="12.75">
      <c r="A13" s="22" t="s">
        <v>95</v>
      </c>
      <c r="B13" s="6">
        <v>292340000</v>
      </c>
      <c r="C13" s="6">
        <v>291129521</v>
      </c>
      <c r="D13" s="23">
        <v>296656827</v>
      </c>
      <c r="E13" s="24">
        <v>306435188</v>
      </c>
      <c r="F13" s="6">
        <v>326417744</v>
      </c>
      <c r="G13" s="25">
        <v>326417744</v>
      </c>
      <c r="H13" s="26">
        <v>5209</v>
      </c>
      <c r="I13" s="24">
        <v>343308051</v>
      </c>
      <c r="J13" s="6">
        <v>361160069</v>
      </c>
      <c r="K13" s="25">
        <v>380662716</v>
      </c>
    </row>
    <row r="14" spans="1:11" ht="12.75">
      <c r="A14" s="22" t="s">
        <v>25</v>
      </c>
      <c r="B14" s="6">
        <v>81294000</v>
      </c>
      <c r="C14" s="6">
        <v>96881514</v>
      </c>
      <c r="D14" s="23">
        <v>129855319</v>
      </c>
      <c r="E14" s="24">
        <v>84041476</v>
      </c>
      <c r="F14" s="6">
        <v>155056686</v>
      </c>
      <c r="G14" s="25">
        <v>155056686</v>
      </c>
      <c r="H14" s="26">
        <v>310282607</v>
      </c>
      <c r="I14" s="24">
        <v>301120356</v>
      </c>
      <c r="J14" s="6">
        <v>316778612</v>
      </c>
      <c r="K14" s="25">
        <v>333884657</v>
      </c>
    </row>
    <row r="15" spans="1:11" ht="12.75">
      <c r="A15" s="22" t="s">
        <v>26</v>
      </c>
      <c r="B15" s="6">
        <v>962703000</v>
      </c>
      <c r="C15" s="6">
        <v>900533772</v>
      </c>
      <c r="D15" s="23">
        <v>950335503</v>
      </c>
      <c r="E15" s="24">
        <v>1098736042</v>
      </c>
      <c r="F15" s="6">
        <v>1038390325</v>
      </c>
      <c r="G15" s="25">
        <v>1038390325</v>
      </c>
      <c r="H15" s="26">
        <v>1094184957</v>
      </c>
      <c r="I15" s="24">
        <v>1236754100</v>
      </c>
      <c r="J15" s="6">
        <v>1286874539</v>
      </c>
      <c r="K15" s="25">
        <v>1356365768</v>
      </c>
    </row>
    <row r="16" spans="1:11" ht="12.75">
      <c r="A16" s="22" t="s">
        <v>21</v>
      </c>
      <c r="B16" s="6">
        <v>15438000</v>
      </c>
      <c r="C16" s="6">
        <v>10760426</v>
      </c>
      <c r="D16" s="23">
        <v>22045175</v>
      </c>
      <c r="E16" s="24">
        <v>30162937</v>
      </c>
      <c r="F16" s="6">
        <v>30162937</v>
      </c>
      <c r="G16" s="25">
        <v>30162937</v>
      </c>
      <c r="H16" s="26">
        <v>17499414</v>
      </c>
      <c r="I16" s="24">
        <v>37678500</v>
      </c>
      <c r="J16" s="6">
        <v>39637782</v>
      </c>
      <c r="K16" s="25">
        <v>41778222</v>
      </c>
    </row>
    <row r="17" spans="1:11" ht="12.75">
      <c r="A17" s="22" t="s">
        <v>27</v>
      </c>
      <c r="B17" s="6">
        <v>804330673</v>
      </c>
      <c r="C17" s="6">
        <v>477096340</v>
      </c>
      <c r="D17" s="23">
        <v>936165476</v>
      </c>
      <c r="E17" s="24">
        <v>848397130</v>
      </c>
      <c r="F17" s="6">
        <v>938881003</v>
      </c>
      <c r="G17" s="25">
        <v>938881003</v>
      </c>
      <c r="H17" s="26">
        <v>406102804</v>
      </c>
      <c r="I17" s="24">
        <v>986418097</v>
      </c>
      <c r="J17" s="6">
        <v>1016438987</v>
      </c>
      <c r="K17" s="25">
        <v>1071326696</v>
      </c>
    </row>
    <row r="18" spans="1:11" ht="12.75">
      <c r="A18" s="33" t="s">
        <v>28</v>
      </c>
      <c r="B18" s="34">
        <f>SUM(B11:B17)</f>
        <v>2808502673</v>
      </c>
      <c r="C18" s="35">
        <f aca="true" t="shared" si="1" ref="C18:K18">SUM(C11:C17)</f>
        <v>2493671513</v>
      </c>
      <c r="D18" s="36">
        <f t="shared" si="1"/>
        <v>3173890117</v>
      </c>
      <c r="E18" s="34">
        <f t="shared" si="1"/>
        <v>3266153867</v>
      </c>
      <c r="F18" s="35">
        <f t="shared" si="1"/>
        <v>3387345072</v>
      </c>
      <c r="G18" s="37">
        <f t="shared" si="1"/>
        <v>3387345072</v>
      </c>
      <c r="H18" s="38">
        <f t="shared" si="1"/>
        <v>2714655046</v>
      </c>
      <c r="I18" s="34">
        <f t="shared" si="1"/>
        <v>3888875772</v>
      </c>
      <c r="J18" s="35">
        <f t="shared" si="1"/>
        <v>4056501515</v>
      </c>
      <c r="K18" s="37">
        <f t="shared" si="1"/>
        <v>4275552593</v>
      </c>
    </row>
    <row r="19" spans="1:11" ht="12.75">
      <c r="A19" s="33" t="s">
        <v>29</v>
      </c>
      <c r="B19" s="39">
        <f>+B10-B18</f>
        <v>-545560887</v>
      </c>
      <c r="C19" s="40">
        <f aca="true" t="shared" si="2" ref="C19:K19">+C10-C18</f>
        <v>-23057106</v>
      </c>
      <c r="D19" s="41">
        <f t="shared" si="2"/>
        <v>-577588495</v>
      </c>
      <c r="E19" s="39">
        <f t="shared" si="2"/>
        <v>-110714011</v>
      </c>
      <c r="F19" s="40">
        <f t="shared" si="2"/>
        <v>-557288712</v>
      </c>
      <c r="G19" s="42">
        <f t="shared" si="2"/>
        <v>-557288712</v>
      </c>
      <c r="H19" s="43">
        <f t="shared" si="2"/>
        <v>5471275</v>
      </c>
      <c r="I19" s="39">
        <f t="shared" si="2"/>
        <v>-707650614</v>
      </c>
      <c r="J19" s="40">
        <f t="shared" si="2"/>
        <v>-731270250</v>
      </c>
      <c r="K19" s="42">
        <f t="shared" si="2"/>
        <v>-745566526</v>
      </c>
    </row>
    <row r="20" spans="1:11" ht="20.25">
      <c r="A20" s="44" t="s">
        <v>30</v>
      </c>
      <c r="B20" s="45">
        <v>167840000</v>
      </c>
      <c r="C20" s="46">
        <v>0</v>
      </c>
      <c r="D20" s="47">
        <v>112243471</v>
      </c>
      <c r="E20" s="45">
        <v>112630902</v>
      </c>
      <c r="F20" s="46">
        <v>114436361</v>
      </c>
      <c r="G20" s="48">
        <v>114436361</v>
      </c>
      <c r="H20" s="49">
        <v>79282809</v>
      </c>
      <c r="I20" s="45">
        <v>199756250</v>
      </c>
      <c r="J20" s="46">
        <v>208720250</v>
      </c>
      <c r="K20" s="48">
        <v>240833100</v>
      </c>
    </row>
    <row r="21" spans="1:11" ht="12.75">
      <c r="A21" s="22" t="s">
        <v>96</v>
      </c>
      <c r="B21" s="50">
        <v>0</v>
      </c>
      <c r="C21" s="51">
        <v>0</v>
      </c>
      <c r="D21" s="52">
        <v>78732161</v>
      </c>
      <c r="E21" s="50">
        <v>9462605</v>
      </c>
      <c r="F21" s="51">
        <v>12008594</v>
      </c>
      <c r="G21" s="53">
        <v>12008594</v>
      </c>
      <c r="H21" s="54">
        <v>2217060</v>
      </c>
      <c r="I21" s="50">
        <v>12701389</v>
      </c>
      <c r="J21" s="51">
        <v>15500000</v>
      </c>
      <c r="K21" s="53">
        <v>6500000</v>
      </c>
    </row>
    <row r="22" spans="1:11" ht="12.75">
      <c r="A22" s="55" t="s">
        <v>97</v>
      </c>
      <c r="B22" s="56">
        <f>SUM(B19:B21)</f>
        <v>-377720887</v>
      </c>
      <c r="C22" s="57">
        <f aca="true" t="shared" si="3" ref="C22:K22">SUM(C19:C21)</f>
        <v>-23057106</v>
      </c>
      <c r="D22" s="58">
        <f t="shared" si="3"/>
        <v>-386612863</v>
      </c>
      <c r="E22" s="56">
        <f t="shared" si="3"/>
        <v>11379496</v>
      </c>
      <c r="F22" s="57">
        <f t="shared" si="3"/>
        <v>-430843757</v>
      </c>
      <c r="G22" s="59">
        <f t="shared" si="3"/>
        <v>-430843757</v>
      </c>
      <c r="H22" s="60">
        <f t="shared" si="3"/>
        <v>86971144</v>
      </c>
      <c r="I22" s="56">
        <f t="shared" si="3"/>
        <v>-495192975</v>
      </c>
      <c r="J22" s="57">
        <f t="shared" si="3"/>
        <v>-507050000</v>
      </c>
      <c r="K22" s="59">
        <f t="shared" si="3"/>
        <v>-498233426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-377720887</v>
      </c>
      <c r="C24" s="40">
        <f aca="true" t="shared" si="4" ref="C24:K24">SUM(C22:C23)</f>
        <v>-23057106</v>
      </c>
      <c r="D24" s="41">
        <f t="shared" si="4"/>
        <v>-386612863</v>
      </c>
      <c r="E24" s="39">
        <f t="shared" si="4"/>
        <v>11379496</v>
      </c>
      <c r="F24" s="40">
        <f t="shared" si="4"/>
        <v>-430843757</v>
      </c>
      <c r="G24" s="42">
        <f t="shared" si="4"/>
        <v>-430843757</v>
      </c>
      <c r="H24" s="43">
        <f t="shared" si="4"/>
        <v>86971144</v>
      </c>
      <c r="I24" s="39">
        <f t="shared" si="4"/>
        <v>-495192975</v>
      </c>
      <c r="J24" s="40">
        <f t="shared" si="4"/>
        <v>-507050000</v>
      </c>
      <c r="K24" s="42">
        <f t="shared" si="4"/>
        <v>-498233426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203042372</v>
      </c>
      <c r="C27" s="7">
        <v>215956529</v>
      </c>
      <c r="D27" s="69">
        <v>186809162</v>
      </c>
      <c r="E27" s="70">
        <v>241812339</v>
      </c>
      <c r="F27" s="7">
        <v>220787347</v>
      </c>
      <c r="G27" s="71">
        <v>220787347</v>
      </c>
      <c r="H27" s="72">
        <v>346004142</v>
      </c>
      <c r="I27" s="70">
        <v>251087639</v>
      </c>
      <c r="J27" s="7">
        <v>258970250</v>
      </c>
      <c r="K27" s="71">
        <v>292753100</v>
      </c>
    </row>
    <row r="28" spans="1:11" ht="12.75">
      <c r="A28" s="73" t="s">
        <v>34</v>
      </c>
      <c r="B28" s="6">
        <v>193842372</v>
      </c>
      <c r="C28" s="6">
        <v>213408971</v>
      </c>
      <c r="D28" s="23">
        <v>147215140</v>
      </c>
      <c r="E28" s="24">
        <v>200998650</v>
      </c>
      <c r="F28" s="6">
        <v>12717908</v>
      </c>
      <c r="G28" s="25">
        <v>12717908</v>
      </c>
      <c r="H28" s="26">
        <v>0</v>
      </c>
      <c r="I28" s="24">
        <v>272133027</v>
      </c>
      <c r="J28" s="6">
        <v>199415000</v>
      </c>
      <c r="K28" s="25">
        <v>215053100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9200000</v>
      </c>
      <c r="C31" s="6">
        <v>2547558</v>
      </c>
      <c r="D31" s="23">
        <v>0</v>
      </c>
      <c r="E31" s="24">
        <v>16900000</v>
      </c>
      <c r="F31" s="6">
        <v>0</v>
      </c>
      <c r="G31" s="25">
        <v>0</v>
      </c>
      <c r="H31" s="26">
        <v>0</v>
      </c>
      <c r="I31" s="24">
        <v>2294132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203042372</v>
      </c>
      <c r="C32" s="7">
        <f aca="true" t="shared" si="5" ref="C32:K32">SUM(C28:C31)</f>
        <v>215956529</v>
      </c>
      <c r="D32" s="69">
        <f t="shared" si="5"/>
        <v>147215140</v>
      </c>
      <c r="E32" s="70">
        <f t="shared" si="5"/>
        <v>217898650</v>
      </c>
      <c r="F32" s="7">
        <f t="shared" si="5"/>
        <v>12717908</v>
      </c>
      <c r="G32" s="71">
        <f t="shared" si="5"/>
        <v>12717908</v>
      </c>
      <c r="H32" s="72">
        <f t="shared" si="5"/>
        <v>0</v>
      </c>
      <c r="I32" s="70">
        <f t="shared" si="5"/>
        <v>274427159</v>
      </c>
      <c r="J32" s="7">
        <f t="shared" si="5"/>
        <v>199415000</v>
      </c>
      <c r="K32" s="71">
        <f t="shared" si="5"/>
        <v>215053100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677597464</v>
      </c>
      <c r="C35" s="6">
        <v>1651001731</v>
      </c>
      <c r="D35" s="23">
        <v>2068532514</v>
      </c>
      <c r="E35" s="24">
        <v>0</v>
      </c>
      <c r="F35" s="6">
        <v>2070827817</v>
      </c>
      <c r="G35" s="25">
        <v>2070827817</v>
      </c>
      <c r="H35" s="26">
        <v>1056673243</v>
      </c>
      <c r="I35" s="24">
        <v>3249538063</v>
      </c>
      <c r="J35" s="6">
        <v>0</v>
      </c>
      <c r="K35" s="25">
        <v>0</v>
      </c>
    </row>
    <row r="36" spans="1:11" ht="12.75">
      <c r="A36" s="22" t="s">
        <v>40</v>
      </c>
      <c r="B36" s="6">
        <v>6797371892</v>
      </c>
      <c r="C36" s="6">
        <v>6668058770</v>
      </c>
      <c r="D36" s="23">
        <v>6675332816</v>
      </c>
      <c r="E36" s="24">
        <v>241812339</v>
      </c>
      <c r="F36" s="6">
        <v>6707739326</v>
      </c>
      <c r="G36" s="25">
        <v>6707739326</v>
      </c>
      <c r="H36" s="26">
        <v>176402046</v>
      </c>
      <c r="I36" s="24">
        <v>6952896012</v>
      </c>
      <c r="J36" s="6">
        <v>258970250</v>
      </c>
      <c r="K36" s="25">
        <v>292753100</v>
      </c>
    </row>
    <row r="37" spans="1:11" ht="12.75">
      <c r="A37" s="22" t="s">
        <v>41</v>
      </c>
      <c r="B37" s="6">
        <v>2186708721</v>
      </c>
      <c r="C37" s="6">
        <v>2642810941</v>
      </c>
      <c r="D37" s="23">
        <v>3683870059</v>
      </c>
      <c r="E37" s="24">
        <v>0</v>
      </c>
      <c r="F37" s="6">
        <v>3601281131</v>
      </c>
      <c r="G37" s="25">
        <v>3601281131</v>
      </c>
      <c r="H37" s="26">
        <v>1163287322</v>
      </c>
      <c r="I37" s="24">
        <v>4316907647</v>
      </c>
      <c r="J37" s="6">
        <v>0</v>
      </c>
      <c r="K37" s="25">
        <v>0</v>
      </c>
    </row>
    <row r="38" spans="1:11" ht="12.75">
      <c r="A38" s="22" t="s">
        <v>42</v>
      </c>
      <c r="B38" s="6">
        <v>342816582</v>
      </c>
      <c r="C38" s="6">
        <v>319826183</v>
      </c>
      <c r="D38" s="23">
        <v>66542278</v>
      </c>
      <c r="E38" s="24">
        <v>0</v>
      </c>
      <c r="F38" s="6">
        <v>66542280</v>
      </c>
      <c r="G38" s="25">
        <v>66542280</v>
      </c>
      <c r="H38" s="26">
        <v>-16975392</v>
      </c>
      <c r="I38" s="24">
        <v>49151660</v>
      </c>
      <c r="J38" s="6">
        <v>0</v>
      </c>
      <c r="K38" s="25">
        <v>0</v>
      </c>
    </row>
    <row r="39" spans="1:11" ht="12.75">
      <c r="A39" s="22" t="s">
        <v>43</v>
      </c>
      <c r="B39" s="6">
        <v>4945444053</v>
      </c>
      <c r="C39" s="6">
        <v>5356423377</v>
      </c>
      <c r="D39" s="23">
        <v>5380065864</v>
      </c>
      <c r="E39" s="24">
        <v>230432843</v>
      </c>
      <c r="F39" s="6">
        <v>5541587489</v>
      </c>
      <c r="G39" s="25">
        <v>5541587489</v>
      </c>
      <c r="H39" s="26">
        <v>-207856</v>
      </c>
      <c r="I39" s="24">
        <v>6080480115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176019249</v>
      </c>
      <c r="C42" s="6">
        <v>460926167</v>
      </c>
      <c r="D42" s="23">
        <v>-2286148796</v>
      </c>
      <c r="E42" s="24">
        <v>-2541597887</v>
      </c>
      <c r="F42" s="6">
        <v>-2562880357</v>
      </c>
      <c r="G42" s="25">
        <v>-2562880357</v>
      </c>
      <c r="H42" s="26">
        <v>-2696431435</v>
      </c>
      <c r="I42" s="24">
        <v>-3026092884</v>
      </c>
      <c r="J42" s="6">
        <v>-3148853918</v>
      </c>
      <c r="K42" s="25">
        <v>-3318892024</v>
      </c>
    </row>
    <row r="43" spans="1:11" ht="12.75">
      <c r="A43" s="22" t="s">
        <v>46</v>
      </c>
      <c r="B43" s="6">
        <v>-112514064</v>
      </c>
      <c r="C43" s="6">
        <v>-429730839</v>
      </c>
      <c r="D43" s="23">
        <v>-5308881</v>
      </c>
      <c r="E43" s="24">
        <v>5308881</v>
      </c>
      <c r="F43" s="6">
        <v>-5308873</v>
      </c>
      <c r="G43" s="25">
        <v>-5308873</v>
      </c>
      <c r="H43" s="26">
        <v>5292594</v>
      </c>
      <c r="I43" s="24">
        <v>257239</v>
      </c>
      <c r="J43" s="6">
        <v>5051634</v>
      </c>
      <c r="K43" s="25">
        <v>0</v>
      </c>
    </row>
    <row r="44" spans="1:11" ht="12.75">
      <c r="A44" s="22" t="s">
        <v>47</v>
      </c>
      <c r="B44" s="6">
        <v>-78841364</v>
      </c>
      <c r="C44" s="6">
        <v>-25686426</v>
      </c>
      <c r="D44" s="23">
        <v>102659531</v>
      </c>
      <c r="E44" s="24">
        <v>-121139960</v>
      </c>
      <c r="F44" s="6">
        <v>102659534</v>
      </c>
      <c r="G44" s="25">
        <v>102659534</v>
      </c>
      <c r="H44" s="26">
        <v>-119839665</v>
      </c>
      <c r="I44" s="24">
        <v>-2929836</v>
      </c>
      <c r="J44" s="6">
        <v>-136690546</v>
      </c>
      <c r="K44" s="25">
        <v>0</v>
      </c>
    </row>
    <row r="45" spans="1:11" ht="12.75">
      <c r="A45" s="33" t="s">
        <v>48</v>
      </c>
      <c r="B45" s="7">
        <v>-579679</v>
      </c>
      <c r="C45" s="7">
        <v>4929223</v>
      </c>
      <c r="D45" s="69">
        <v>-2175953004</v>
      </c>
      <c r="E45" s="70">
        <v>-2657428966</v>
      </c>
      <c r="F45" s="7">
        <v>-2705447396</v>
      </c>
      <c r="G45" s="71">
        <v>-2705447396</v>
      </c>
      <c r="H45" s="72">
        <v>-3324147437</v>
      </c>
      <c r="I45" s="70">
        <v>-2950318741</v>
      </c>
      <c r="J45" s="7">
        <v>-3280492830</v>
      </c>
      <c r="K45" s="71">
        <v>-3318892024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-579679</v>
      </c>
      <c r="C48" s="6">
        <v>4929222</v>
      </c>
      <c r="D48" s="23">
        <v>17511832</v>
      </c>
      <c r="E48" s="24">
        <v>0</v>
      </c>
      <c r="F48" s="6">
        <v>161310077</v>
      </c>
      <c r="G48" s="25">
        <v>161310077</v>
      </c>
      <c r="H48" s="26">
        <v>75203479</v>
      </c>
      <c r="I48" s="24">
        <v>90352574</v>
      </c>
      <c r="J48" s="6">
        <v>0</v>
      </c>
      <c r="K48" s="25">
        <v>0</v>
      </c>
    </row>
    <row r="49" spans="1:11" ht="12.75">
      <c r="A49" s="22" t="s">
        <v>51</v>
      </c>
      <c r="B49" s="6">
        <f>+B75</f>
        <v>1503533417.962699</v>
      </c>
      <c r="C49" s="6">
        <f aca="true" t="shared" si="6" ref="C49:K49">+C75</f>
        <v>257301611.93140745</v>
      </c>
      <c r="D49" s="23">
        <f t="shared" si="6"/>
        <v>3073324103</v>
      </c>
      <c r="E49" s="24">
        <f t="shared" si="6"/>
        <v>0</v>
      </c>
      <c r="F49" s="6">
        <f t="shared" si="6"/>
        <v>2990735184</v>
      </c>
      <c r="G49" s="25">
        <f t="shared" si="6"/>
        <v>2990735184</v>
      </c>
      <c r="H49" s="26">
        <f t="shared" si="6"/>
        <v>1166627745</v>
      </c>
      <c r="I49" s="24">
        <f t="shared" si="6"/>
        <v>3652864107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-1504113096.962699</v>
      </c>
      <c r="C50" s="7">
        <f aca="true" t="shared" si="7" ref="C50:K50">+C48-C49</f>
        <v>-252372389.93140745</v>
      </c>
      <c r="D50" s="69">
        <f t="shared" si="7"/>
        <v>-3055812271</v>
      </c>
      <c r="E50" s="70">
        <f t="shared" si="7"/>
        <v>0</v>
      </c>
      <c r="F50" s="7">
        <f t="shared" si="7"/>
        <v>-2829425107</v>
      </c>
      <c r="G50" s="71">
        <f t="shared" si="7"/>
        <v>-2829425107</v>
      </c>
      <c r="H50" s="72">
        <f t="shared" si="7"/>
        <v>-1091424266</v>
      </c>
      <c r="I50" s="70">
        <f t="shared" si="7"/>
        <v>-3562511533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8128304112</v>
      </c>
      <c r="C53" s="6">
        <v>6660122439</v>
      </c>
      <c r="D53" s="23">
        <v>6304326145</v>
      </c>
      <c r="E53" s="24">
        <v>241812339</v>
      </c>
      <c r="F53" s="6">
        <v>6326127663</v>
      </c>
      <c r="G53" s="25">
        <v>6326127663</v>
      </c>
      <c r="H53" s="26">
        <v>165996994</v>
      </c>
      <c r="I53" s="24">
        <v>6746084784</v>
      </c>
      <c r="J53" s="6">
        <v>258970250</v>
      </c>
      <c r="K53" s="25">
        <v>292753100</v>
      </c>
    </row>
    <row r="54" spans="1:11" ht="12.75">
      <c r="A54" s="22" t="s">
        <v>55</v>
      </c>
      <c r="B54" s="6">
        <v>292340000</v>
      </c>
      <c r="C54" s="6">
        <v>291129521</v>
      </c>
      <c r="D54" s="23">
        <v>0</v>
      </c>
      <c r="E54" s="24">
        <v>306435188</v>
      </c>
      <c r="F54" s="6">
        <v>326417744</v>
      </c>
      <c r="G54" s="25">
        <v>326417744</v>
      </c>
      <c r="H54" s="26">
        <v>5209</v>
      </c>
      <c r="I54" s="24">
        <v>343308051</v>
      </c>
      <c r="J54" s="6">
        <v>361160069</v>
      </c>
      <c r="K54" s="25">
        <v>380662716</v>
      </c>
    </row>
    <row r="55" spans="1:11" ht="12.75">
      <c r="A55" s="22" t="s">
        <v>56</v>
      </c>
      <c r="B55" s="6">
        <v>20772000</v>
      </c>
      <c r="C55" s="6">
        <v>208690</v>
      </c>
      <c r="D55" s="23">
        <v>4852196</v>
      </c>
      <c r="E55" s="24">
        <v>192597339</v>
      </c>
      <c r="F55" s="6">
        <v>-1654523</v>
      </c>
      <c r="G55" s="25">
        <v>-1654523</v>
      </c>
      <c r="H55" s="26">
        <v>162361128</v>
      </c>
      <c r="I55" s="24">
        <v>191687639</v>
      </c>
      <c r="J55" s="6">
        <v>198520250</v>
      </c>
      <c r="K55" s="25">
        <v>225803100</v>
      </c>
    </row>
    <row r="56" spans="1:11" ht="12.75">
      <c r="A56" s="22" t="s">
        <v>57</v>
      </c>
      <c r="B56" s="6">
        <v>92022075</v>
      </c>
      <c r="C56" s="6">
        <v>0</v>
      </c>
      <c r="D56" s="23">
        <v>594235</v>
      </c>
      <c r="E56" s="24">
        <v>1130344</v>
      </c>
      <c r="F56" s="6">
        <v>1866925</v>
      </c>
      <c r="G56" s="25">
        <v>1866925</v>
      </c>
      <c r="H56" s="26">
        <v>1797378</v>
      </c>
      <c r="I56" s="24">
        <v>3598425</v>
      </c>
      <c r="J56" s="6">
        <v>2126539</v>
      </c>
      <c r="K56" s="25">
        <v>2241372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13559</v>
      </c>
      <c r="C62" s="98">
        <v>13966</v>
      </c>
      <c r="D62" s="99">
        <v>14385</v>
      </c>
      <c r="E62" s="97">
        <v>14385</v>
      </c>
      <c r="F62" s="98">
        <v>14385</v>
      </c>
      <c r="G62" s="99">
        <v>14385</v>
      </c>
      <c r="H62" s="100">
        <v>14385</v>
      </c>
      <c r="I62" s="97">
        <v>14816</v>
      </c>
      <c r="J62" s="98">
        <v>15113</v>
      </c>
      <c r="K62" s="99">
        <v>15415</v>
      </c>
    </row>
    <row r="63" spans="1:11" ht="12.75">
      <c r="A63" s="96" t="s">
        <v>63</v>
      </c>
      <c r="B63" s="97">
        <v>2987</v>
      </c>
      <c r="C63" s="98">
        <v>3077</v>
      </c>
      <c r="D63" s="99">
        <v>3138</v>
      </c>
      <c r="E63" s="97">
        <v>3140</v>
      </c>
      <c r="F63" s="98">
        <v>3140</v>
      </c>
      <c r="G63" s="99">
        <v>3140</v>
      </c>
      <c r="H63" s="100">
        <v>3140</v>
      </c>
      <c r="I63" s="97">
        <v>3234</v>
      </c>
      <c r="J63" s="98">
        <v>3299</v>
      </c>
      <c r="K63" s="99">
        <v>3365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0.7590133718366914</v>
      </c>
      <c r="C70" s="5">
        <f aca="true" t="shared" si="8" ref="C70:K70">IF(ISERROR(C71/C72),0,(C71/C72))</f>
        <v>1.3452612334354512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1442883821</v>
      </c>
      <c r="C71" s="2">
        <f aca="true" t="shared" si="9" ref="C71:K71">+C83</f>
        <v>2577284477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1900999211</v>
      </c>
      <c r="C72" s="2">
        <f aca="true" t="shared" si="10" ref="C72:K72">+C77</f>
        <v>1915824535</v>
      </c>
      <c r="D72" s="2">
        <f t="shared" si="10"/>
        <v>2066662705</v>
      </c>
      <c r="E72" s="2">
        <f t="shared" si="10"/>
        <v>2526990260</v>
      </c>
      <c r="F72" s="2">
        <f t="shared" si="10"/>
        <v>2126281722</v>
      </c>
      <c r="G72" s="2">
        <f t="shared" si="10"/>
        <v>2126281722</v>
      </c>
      <c r="H72" s="2">
        <f t="shared" si="10"/>
        <v>2059081795</v>
      </c>
      <c r="I72" s="2">
        <f t="shared" si="10"/>
        <v>2503015610</v>
      </c>
      <c r="J72" s="2">
        <f t="shared" si="10"/>
        <v>2610281139</v>
      </c>
      <c r="K72" s="2">
        <f t="shared" si="10"/>
        <v>2751236315</v>
      </c>
    </row>
    <row r="73" spans="1:11" ht="12.75" hidden="1">
      <c r="A73" s="2" t="s">
        <v>102</v>
      </c>
      <c r="B73" s="2">
        <f>+B74</f>
        <v>1294963357.5</v>
      </c>
      <c r="C73" s="2">
        <f aca="true" t="shared" si="11" ref="C73:K73">+(C78+C80+C81+C82)-(B78+B80+B81+B82)</f>
        <v>981288018</v>
      </c>
      <c r="D73" s="2">
        <f t="shared" si="11"/>
        <v>413658312</v>
      </c>
      <c r="E73" s="2">
        <f t="shared" si="11"/>
        <v>-2036023431</v>
      </c>
      <c r="F73" s="2">
        <f>+(F78+F80+F81+F82)-(D78+D80+D81+D82)</f>
        <v>-82588923</v>
      </c>
      <c r="G73" s="2">
        <f>+(G78+G80+G81+G82)-(D78+D80+D81+D82)</f>
        <v>-82588923</v>
      </c>
      <c r="H73" s="2">
        <f>+(H78+H80+H81+H82)-(D78+D80+D81+D82)</f>
        <v>-1066874952</v>
      </c>
      <c r="I73" s="2">
        <f>+(I78+I80+I81+I82)-(E78+E80+E81+E82)</f>
        <v>3131222643</v>
      </c>
      <c r="J73" s="2">
        <f t="shared" si="11"/>
        <v>-3131222643</v>
      </c>
      <c r="K73" s="2">
        <f t="shared" si="11"/>
        <v>0</v>
      </c>
    </row>
    <row r="74" spans="1:11" ht="12.75" hidden="1">
      <c r="A74" s="2" t="s">
        <v>103</v>
      </c>
      <c r="B74" s="2">
        <f>+TREND(C74:E74)</f>
        <v>1294963357.5</v>
      </c>
      <c r="C74" s="2">
        <f>+C73</f>
        <v>981288018</v>
      </c>
      <c r="D74" s="2">
        <f aca="true" t="shared" si="12" ref="D74:K74">+D73</f>
        <v>413658312</v>
      </c>
      <c r="E74" s="2">
        <f t="shared" si="12"/>
        <v>-2036023431</v>
      </c>
      <c r="F74" s="2">
        <f t="shared" si="12"/>
        <v>-82588923</v>
      </c>
      <c r="G74" s="2">
        <f t="shared" si="12"/>
        <v>-82588923</v>
      </c>
      <c r="H74" s="2">
        <f t="shared" si="12"/>
        <v>-1066874952</v>
      </c>
      <c r="I74" s="2">
        <f t="shared" si="12"/>
        <v>3131222643</v>
      </c>
      <c r="J74" s="2">
        <f t="shared" si="12"/>
        <v>-3131222643</v>
      </c>
      <c r="K74" s="2">
        <f t="shared" si="12"/>
        <v>0</v>
      </c>
    </row>
    <row r="75" spans="1:11" ht="12.75" hidden="1">
      <c r="A75" s="2" t="s">
        <v>104</v>
      </c>
      <c r="B75" s="2">
        <f>+B84-(((B80+B81+B78)*B70)-B79)</f>
        <v>1503533417.962699</v>
      </c>
      <c r="C75" s="2">
        <f aca="true" t="shared" si="13" ref="C75:K75">+C84-(((C80+C81+C78)*C70)-C79)</f>
        <v>257301611.93140745</v>
      </c>
      <c r="D75" s="2">
        <f t="shared" si="13"/>
        <v>3073324103</v>
      </c>
      <c r="E75" s="2">
        <f t="shared" si="13"/>
        <v>0</v>
      </c>
      <c r="F75" s="2">
        <f t="shared" si="13"/>
        <v>2990735184</v>
      </c>
      <c r="G75" s="2">
        <f t="shared" si="13"/>
        <v>2990735184</v>
      </c>
      <c r="H75" s="2">
        <f t="shared" si="13"/>
        <v>1166627745</v>
      </c>
      <c r="I75" s="2">
        <f t="shared" si="13"/>
        <v>3652864107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1900999211</v>
      </c>
      <c r="C77" s="3">
        <v>1915824535</v>
      </c>
      <c r="D77" s="3">
        <v>2066662705</v>
      </c>
      <c r="E77" s="3">
        <v>2526990260</v>
      </c>
      <c r="F77" s="3">
        <v>2126281722</v>
      </c>
      <c r="G77" s="3">
        <v>2126281722</v>
      </c>
      <c r="H77" s="3">
        <v>2059081795</v>
      </c>
      <c r="I77" s="3">
        <v>2503015610</v>
      </c>
      <c r="J77" s="3">
        <v>2610281139</v>
      </c>
      <c r="K77" s="3">
        <v>2751236315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1990119510</v>
      </c>
      <c r="C79" s="3">
        <v>2439806513</v>
      </c>
      <c r="D79" s="3">
        <v>3073324103</v>
      </c>
      <c r="E79" s="3">
        <v>0</v>
      </c>
      <c r="F79" s="3">
        <v>2990735184</v>
      </c>
      <c r="G79" s="3">
        <v>2990735184</v>
      </c>
      <c r="H79" s="3">
        <v>1166627745</v>
      </c>
      <c r="I79" s="3">
        <v>3652864107</v>
      </c>
      <c r="J79" s="3">
        <v>0</v>
      </c>
      <c r="K79" s="3">
        <v>0</v>
      </c>
    </row>
    <row r="80" spans="1:11" ht="13.5" hidden="1">
      <c r="A80" s="1" t="s">
        <v>69</v>
      </c>
      <c r="B80" s="3">
        <v>641077101</v>
      </c>
      <c r="C80" s="3">
        <v>1583278297</v>
      </c>
      <c r="D80" s="3">
        <v>1823838735</v>
      </c>
      <c r="E80" s="3">
        <v>0</v>
      </c>
      <c r="F80" s="3">
        <v>1823838734</v>
      </c>
      <c r="G80" s="3">
        <v>1823838734</v>
      </c>
      <c r="H80" s="3">
        <v>674182050</v>
      </c>
      <c r="I80" s="3">
        <v>2450286515</v>
      </c>
      <c r="J80" s="3">
        <v>0</v>
      </c>
      <c r="K80" s="3">
        <v>0</v>
      </c>
    </row>
    <row r="81" spans="1:11" ht="13.5" hidden="1">
      <c r="A81" s="1" t="s">
        <v>70</v>
      </c>
      <c r="B81" s="3">
        <v>0</v>
      </c>
      <c r="C81" s="3">
        <v>39086822</v>
      </c>
      <c r="D81" s="3">
        <v>212184696</v>
      </c>
      <c r="E81" s="3">
        <v>0</v>
      </c>
      <c r="F81" s="3">
        <v>129595774</v>
      </c>
      <c r="G81" s="3">
        <v>129595774</v>
      </c>
      <c r="H81" s="3">
        <v>294966429</v>
      </c>
      <c r="I81" s="3">
        <v>680936128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1442883821</v>
      </c>
      <c r="C83" s="3">
        <v>2577284477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291042367</v>
      </c>
      <c r="C5" s="6">
        <v>309753630</v>
      </c>
      <c r="D5" s="23">
        <v>332769108</v>
      </c>
      <c r="E5" s="24">
        <v>353052280</v>
      </c>
      <c r="F5" s="6">
        <v>357127298</v>
      </c>
      <c r="G5" s="25">
        <v>357127298</v>
      </c>
      <c r="H5" s="26">
        <v>268701474</v>
      </c>
      <c r="I5" s="24">
        <v>390288137</v>
      </c>
      <c r="J5" s="6">
        <v>412384298</v>
      </c>
      <c r="K5" s="25">
        <v>425805056</v>
      </c>
    </row>
    <row r="6" spans="1:11" ht="12.75">
      <c r="A6" s="22" t="s">
        <v>19</v>
      </c>
      <c r="B6" s="6">
        <v>680081699</v>
      </c>
      <c r="C6" s="6">
        <v>729866281</v>
      </c>
      <c r="D6" s="23">
        <v>739016404</v>
      </c>
      <c r="E6" s="24">
        <v>799237231</v>
      </c>
      <c r="F6" s="6">
        <v>817705395</v>
      </c>
      <c r="G6" s="25">
        <v>817705395</v>
      </c>
      <c r="H6" s="26">
        <v>579141837</v>
      </c>
      <c r="I6" s="24">
        <v>904137790</v>
      </c>
      <c r="J6" s="6">
        <v>1007130413</v>
      </c>
      <c r="K6" s="25">
        <v>1106320522</v>
      </c>
    </row>
    <row r="7" spans="1:11" ht="12.75">
      <c r="A7" s="22" t="s">
        <v>20</v>
      </c>
      <c r="B7" s="6">
        <v>40559585</v>
      </c>
      <c r="C7" s="6">
        <v>47867886</v>
      </c>
      <c r="D7" s="23">
        <v>47049318</v>
      </c>
      <c r="E7" s="24">
        <v>35071200</v>
      </c>
      <c r="F7" s="6">
        <v>36071200</v>
      </c>
      <c r="G7" s="25">
        <v>36071200</v>
      </c>
      <c r="H7" s="26">
        <v>47331160</v>
      </c>
      <c r="I7" s="24">
        <v>37421912</v>
      </c>
      <c r="J7" s="6">
        <v>37630691</v>
      </c>
      <c r="K7" s="25">
        <v>36908425</v>
      </c>
    </row>
    <row r="8" spans="1:11" ht="12.75">
      <c r="A8" s="22" t="s">
        <v>21</v>
      </c>
      <c r="B8" s="6">
        <v>125385667</v>
      </c>
      <c r="C8" s="6">
        <v>141123061</v>
      </c>
      <c r="D8" s="23">
        <v>162433203</v>
      </c>
      <c r="E8" s="24">
        <v>186876767</v>
      </c>
      <c r="F8" s="6">
        <v>187825063</v>
      </c>
      <c r="G8" s="25">
        <v>187825063</v>
      </c>
      <c r="H8" s="26">
        <v>109236847</v>
      </c>
      <c r="I8" s="24">
        <v>209093278</v>
      </c>
      <c r="J8" s="6">
        <v>231435895</v>
      </c>
      <c r="K8" s="25">
        <v>260167755</v>
      </c>
    </row>
    <row r="9" spans="1:11" ht="12.75">
      <c r="A9" s="22" t="s">
        <v>22</v>
      </c>
      <c r="B9" s="6">
        <v>98337613</v>
      </c>
      <c r="C9" s="6">
        <v>88336150</v>
      </c>
      <c r="D9" s="23">
        <v>141490280</v>
      </c>
      <c r="E9" s="24">
        <v>112110267</v>
      </c>
      <c r="F9" s="6">
        <v>131945140</v>
      </c>
      <c r="G9" s="25">
        <v>131945140</v>
      </c>
      <c r="H9" s="26">
        <v>76833825</v>
      </c>
      <c r="I9" s="24">
        <v>100648448</v>
      </c>
      <c r="J9" s="6">
        <v>105062384</v>
      </c>
      <c r="K9" s="25">
        <v>109986527</v>
      </c>
    </row>
    <row r="10" spans="1:11" ht="20.25">
      <c r="A10" s="27" t="s">
        <v>94</v>
      </c>
      <c r="B10" s="28">
        <f>SUM(B5:B9)</f>
        <v>1235406931</v>
      </c>
      <c r="C10" s="29">
        <f aca="true" t="shared" si="0" ref="C10:K10">SUM(C5:C9)</f>
        <v>1316947008</v>
      </c>
      <c r="D10" s="30">
        <f t="shared" si="0"/>
        <v>1422758313</v>
      </c>
      <c r="E10" s="28">
        <f t="shared" si="0"/>
        <v>1486347745</v>
      </c>
      <c r="F10" s="29">
        <f t="shared" si="0"/>
        <v>1530674096</v>
      </c>
      <c r="G10" s="31">
        <f t="shared" si="0"/>
        <v>1530674096</v>
      </c>
      <c r="H10" s="32">
        <f t="shared" si="0"/>
        <v>1081245143</v>
      </c>
      <c r="I10" s="28">
        <f t="shared" si="0"/>
        <v>1641589565</v>
      </c>
      <c r="J10" s="29">
        <f t="shared" si="0"/>
        <v>1793643681</v>
      </c>
      <c r="K10" s="31">
        <f t="shared" si="0"/>
        <v>1939188285</v>
      </c>
    </row>
    <row r="11" spans="1:11" ht="12.75">
      <c r="A11" s="22" t="s">
        <v>23</v>
      </c>
      <c r="B11" s="6">
        <v>363305145</v>
      </c>
      <c r="C11" s="6">
        <v>434509994</v>
      </c>
      <c r="D11" s="23">
        <v>468103051</v>
      </c>
      <c r="E11" s="24">
        <v>545555593</v>
      </c>
      <c r="F11" s="6">
        <v>537163975</v>
      </c>
      <c r="G11" s="25">
        <v>537163975</v>
      </c>
      <c r="H11" s="26">
        <v>394790030</v>
      </c>
      <c r="I11" s="24">
        <v>597648259</v>
      </c>
      <c r="J11" s="6">
        <v>636098032</v>
      </c>
      <c r="K11" s="25">
        <v>678395638</v>
      </c>
    </row>
    <row r="12" spans="1:11" ht="12.75">
      <c r="A12" s="22" t="s">
        <v>24</v>
      </c>
      <c r="B12" s="6">
        <v>19089604</v>
      </c>
      <c r="C12" s="6">
        <v>19588849</v>
      </c>
      <c r="D12" s="23">
        <v>21891025</v>
      </c>
      <c r="E12" s="24">
        <v>23152857</v>
      </c>
      <c r="F12" s="6">
        <v>23401879</v>
      </c>
      <c r="G12" s="25">
        <v>23401879</v>
      </c>
      <c r="H12" s="26">
        <v>17324733</v>
      </c>
      <c r="I12" s="24">
        <v>24211293</v>
      </c>
      <c r="J12" s="6">
        <v>26027142</v>
      </c>
      <c r="K12" s="25">
        <v>27979177</v>
      </c>
    </row>
    <row r="13" spans="1:11" ht="12.75">
      <c r="A13" s="22" t="s">
        <v>95</v>
      </c>
      <c r="B13" s="6">
        <v>160712354</v>
      </c>
      <c r="C13" s="6">
        <v>160776927</v>
      </c>
      <c r="D13" s="23">
        <v>154472484</v>
      </c>
      <c r="E13" s="24">
        <v>162601862</v>
      </c>
      <c r="F13" s="6">
        <v>162491275</v>
      </c>
      <c r="G13" s="25">
        <v>162491275</v>
      </c>
      <c r="H13" s="26">
        <v>122006290</v>
      </c>
      <c r="I13" s="24">
        <v>171562486</v>
      </c>
      <c r="J13" s="6">
        <v>174993734</v>
      </c>
      <c r="K13" s="25">
        <v>178493621</v>
      </c>
    </row>
    <row r="14" spans="1:11" ht="12.75">
      <c r="A14" s="22" t="s">
        <v>25</v>
      </c>
      <c r="B14" s="6">
        <v>9336532</v>
      </c>
      <c r="C14" s="6">
        <v>10732031</v>
      </c>
      <c r="D14" s="23">
        <v>10694433</v>
      </c>
      <c r="E14" s="24">
        <v>19132479</v>
      </c>
      <c r="F14" s="6">
        <v>19132479</v>
      </c>
      <c r="G14" s="25">
        <v>19132479</v>
      </c>
      <c r="H14" s="26">
        <v>17153359</v>
      </c>
      <c r="I14" s="24">
        <v>32560665</v>
      </c>
      <c r="J14" s="6">
        <v>48623737</v>
      </c>
      <c r="K14" s="25">
        <v>49045517</v>
      </c>
    </row>
    <row r="15" spans="1:11" ht="12.75">
      <c r="A15" s="22" t="s">
        <v>26</v>
      </c>
      <c r="B15" s="6">
        <v>379618096</v>
      </c>
      <c r="C15" s="6">
        <v>439969926</v>
      </c>
      <c r="D15" s="23">
        <v>460711504</v>
      </c>
      <c r="E15" s="24">
        <v>499968292</v>
      </c>
      <c r="F15" s="6">
        <v>521156634</v>
      </c>
      <c r="G15" s="25">
        <v>521156634</v>
      </c>
      <c r="H15" s="26">
        <v>321156260</v>
      </c>
      <c r="I15" s="24">
        <v>572493978</v>
      </c>
      <c r="J15" s="6">
        <v>643316958</v>
      </c>
      <c r="K15" s="25">
        <v>721737912</v>
      </c>
    </row>
    <row r="16" spans="1:11" ht="12.75">
      <c r="A16" s="22" t="s">
        <v>21</v>
      </c>
      <c r="B16" s="6">
        <v>5201820</v>
      </c>
      <c r="C16" s="6">
        <v>1823000</v>
      </c>
      <c r="D16" s="23">
        <v>1819386</v>
      </c>
      <c r="E16" s="24">
        <v>1910000</v>
      </c>
      <c r="F16" s="6">
        <v>2040000</v>
      </c>
      <c r="G16" s="25">
        <v>2040000</v>
      </c>
      <c r="H16" s="26">
        <v>1582847</v>
      </c>
      <c r="I16" s="24">
        <v>2030000</v>
      </c>
      <c r="J16" s="6">
        <v>2136500</v>
      </c>
      <c r="K16" s="25">
        <v>2258309</v>
      </c>
    </row>
    <row r="17" spans="1:11" ht="12.75">
      <c r="A17" s="22" t="s">
        <v>27</v>
      </c>
      <c r="B17" s="6">
        <v>254800423</v>
      </c>
      <c r="C17" s="6">
        <v>235699602</v>
      </c>
      <c r="D17" s="23">
        <v>262057153</v>
      </c>
      <c r="E17" s="24">
        <v>304396250</v>
      </c>
      <c r="F17" s="6">
        <v>333240389</v>
      </c>
      <c r="G17" s="25">
        <v>333240389</v>
      </c>
      <c r="H17" s="26">
        <v>219210111</v>
      </c>
      <c r="I17" s="24">
        <v>321125097</v>
      </c>
      <c r="J17" s="6">
        <v>334534621</v>
      </c>
      <c r="K17" s="25">
        <v>353075223</v>
      </c>
    </row>
    <row r="18" spans="1:11" ht="12.75">
      <c r="A18" s="33" t="s">
        <v>28</v>
      </c>
      <c r="B18" s="34">
        <f>SUM(B11:B17)</f>
        <v>1192063974</v>
      </c>
      <c r="C18" s="35">
        <f aca="true" t="shared" si="1" ref="C18:K18">SUM(C11:C17)</f>
        <v>1303100329</v>
      </c>
      <c r="D18" s="36">
        <f t="shared" si="1"/>
        <v>1379749036</v>
      </c>
      <c r="E18" s="34">
        <f t="shared" si="1"/>
        <v>1556717333</v>
      </c>
      <c r="F18" s="35">
        <f t="shared" si="1"/>
        <v>1598626631</v>
      </c>
      <c r="G18" s="37">
        <f t="shared" si="1"/>
        <v>1598626631</v>
      </c>
      <c r="H18" s="38">
        <f t="shared" si="1"/>
        <v>1093223630</v>
      </c>
      <c r="I18" s="34">
        <f t="shared" si="1"/>
        <v>1721631778</v>
      </c>
      <c r="J18" s="35">
        <f t="shared" si="1"/>
        <v>1865730724</v>
      </c>
      <c r="K18" s="37">
        <f t="shared" si="1"/>
        <v>2010985397</v>
      </c>
    </row>
    <row r="19" spans="1:11" ht="12.75">
      <c r="A19" s="33" t="s">
        <v>29</v>
      </c>
      <c r="B19" s="39">
        <f>+B10-B18</f>
        <v>43342957</v>
      </c>
      <c r="C19" s="40">
        <f aca="true" t="shared" si="2" ref="C19:K19">+C10-C18</f>
        <v>13846679</v>
      </c>
      <c r="D19" s="41">
        <f t="shared" si="2"/>
        <v>43009277</v>
      </c>
      <c r="E19" s="39">
        <f t="shared" si="2"/>
        <v>-70369588</v>
      </c>
      <c r="F19" s="40">
        <f t="shared" si="2"/>
        <v>-67952535</v>
      </c>
      <c r="G19" s="42">
        <f t="shared" si="2"/>
        <v>-67952535</v>
      </c>
      <c r="H19" s="43">
        <f t="shared" si="2"/>
        <v>-11978487</v>
      </c>
      <c r="I19" s="39">
        <f t="shared" si="2"/>
        <v>-80042213</v>
      </c>
      <c r="J19" s="40">
        <f t="shared" si="2"/>
        <v>-72087043</v>
      </c>
      <c r="K19" s="42">
        <f t="shared" si="2"/>
        <v>-71797112</v>
      </c>
    </row>
    <row r="20" spans="1:11" ht="20.25">
      <c r="A20" s="44" t="s">
        <v>30</v>
      </c>
      <c r="B20" s="45">
        <v>57059187</v>
      </c>
      <c r="C20" s="46">
        <v>131703465</v>
      </c>
      <c r="D20" s="47">
        <v>52634862</v>
      </c>
      <c r="E20" s="45">
        <v>68203800</v>
      </c>
      <c r="F20" s="46">
        <v>75003800</v>
      </c>
      <c r="G20" s="48">
        <v>75003800</v>
      </c>
      <c r="H20" s="49">
        <v>52942177</v>
      </c>
      <c r="I20" s="45">
        <v>85947360</v>
      </c>
      <c r="J20" s="46">
        <v>85318400</v>
      </c>
      <c r="K20" s="48">
        <v>108583120</v>
      </c>
    </row>
    <row r="21" spans="1:11" ht="12.75">
      <c r="A21" s="22" t="s">
        <v>96</v>
      </c>
      <c r="B21" s="50">
        <v>61135023</v>
      </c>
      <c r="C21" s="51">
        <v>0</v>
      </c>
      <c r="D21" s="52">
        <v>128700</v>
      </c>
      <c r="E21" s="50">
        <v>20000000</v>
      </c>
      <c r="F21" s="51">
        <v>20019318</v>
      </c>
      <c r="G21" s="53">
        <v>20019318</v>
      </c>
      <c r="H21" s="54">
        <v>0</v>
      </c>
      <c r="I21" s="50">
        <v>11800000</v>
      </c>
      <c r="J21" s="51">
        <v>16900000</v>
      </c>
      <c r="K21" s="53">
        <v>10000000</v>
      </c>
    </row>
    <row r="22" spans="1:11" ht="12.75">
      <c r="A22" s="55" t="s">
        <v>97</v>
      </c>
      <c r="B22" s="56">
        <f>SUM(B19:B21)</f>
        <v>161537167</v>
      </c>
      <c r="C22" s="57">
        <f aca="true" t="shared" si="3" ref="C22:K22">SUM(C19:C21)</f>
        <v>145550144</v>
      </c>
      <c r="D22" s="58">
        <f t="shared" si="3"/>
        <v>95772839</v>
      </c>
      <c r="E22" s="56">
        <f t="shared" si="3"/>
        <v>17834212</v>
      </c>
      <c r="F22" s="57">
        <f t="shared" si="3"/>
        <v>27070583</v>
      </c>
      <c r="G22" s="59">
        <f t="shared" si="3"/>
        <v>27070583</v>
      </c>
      <c r="H22" s="60">
        <f t="shared" si="3"/>
        <v>40963690</v>
      </c>
      <c r="I22" s="56">
        <f t="shared" si="3"/>
        <v>17705147</v>
      </c>
      <c r="J22" s="57">
        <f t="shared" si="3"/>
        <v>30131357</v>
      </c>
      <c r="K22" s="59">
        <f t="shared" si="3"/>
        <v>46786008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161537167</v>
      </c>
      <c r="C24" s="40">
        <f aca="true" t="shared" si="4" ref="C24:K24">SUM(C22:C23)</f>
        <v>145550144</v>
      </c>
      <c r="D24" s="41">
        <f t="shared" si="4"/>
        <v>95772839</v>
      </c>
      <c r="E24" s="39">
        <f t="shared" si="4"/>
        <v>17834212</v>
      </c>
      <c r="F24" s="40">
        <f t="shared" si="4"/>
        <v>27070583</v>
      </c>
      <c r="G24" s="42">
        <f t="shared" si="4"/>
        <v>27070583</v>
      </c>
      <c r="H24" s="43">
        <f t="shared" si="4"/>
        <v>40963690</v>
      </c>
      <c r="I24" s="39">
        <f t="shared" si="4"/>
        <v>17705147</v>
      </c>
      <c r="J24" s="40">
        <f t="shared" si="4"/>
        <v>30131357</v>
      </c>
      <c r="K24" s="42">
        <f t="shared" si="4"/>
        <v>46786008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274433242</v>
      </c>
      <c r="C27" s="7">
        <v>332842515</v>
      </c>
      <c r="D27" s="69">
        <v>268129046</v>
      </c>
      <c r="E27" s="70">
        <v>374409544</v>
      </c>
      <c r="F27" s="7">
        <v>391144759</v>
      </c>
      <c r="G27" s="71">
        <v>391144759</v>
      </c>
      <c r="H27" s="72">
        <v>40225840</v>
      </c>
      <c r="I27" s="70">
        <v>462136912</v>
      </c>
      <c r="J27" s="7">
        <v>390697105</v>
      </c>
      <c r="K27" s="71">
        <v>409026852</v>
      </c>
    </row>
    <row r="28" spans="1:11" ht="12.75">
      <c r="A28" s="73" t="s">
        <v>34</v>
      </c>
      <c r="B28" s="6">
        <v>119019252</v>
      </c>
      <c r="C28" s="6">
        <v>131343464</v>
      </c>
      <c r="D28" s="23">
        <v>52433062</v>
      </c>
      <c r="E28" s="24">
        <v>88203800</v>
      </c>
      <c r="F28" s="6">
        <v>95023118</v>
      </c>
      <c r="G28" s="25">
        <v>95023118</v>
      </c>
      <c r="H28" s="26">
        <v>0</v>
      </c>
      <c r="I28" s="24">
        <v>130367360</v>
      </c>
      <c r="J28" s="6">
        <v>144118400</v>
      </c>
      <c r="K28" s="25">
        <v>158583124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86449612</v>
      </c>
      <c r="C30" s="6">
        <v>108059080</v>
      </c>
      <c r="D30" s="23">
        <v>7328931</v>
      </c>
      <c r="E30" s="24">
        <v>14550000</v>
      </c>
      <c r="F30" s="6">
        <v>28231852</v>
      </c>
      <c r="G30" s="25">
        <v>28231852</v>
      </c>
      <c r="H30" s="26">
        <v>0</v>
      </c>
      <c r="I30" s="24">
        <v>13980000</v>
      </c>
      <c r="J30" s="6">
        <v>17610000</v>
      </c>
      <c r="K30" s="25">
        <v>21500004</v>
      </c>
    </row>
    <row r="31" spans="1:11" ht="12.75">
      <c r="A31" s="22" t="s">
        <v>36</v>
      </c>
      <c r="B31" s="6">
        <v>68964378</v>
      </c>
      <c r="C31" s="6">
        <v>93439971</v>
      </c>
      <c r="D31" s="23">
        <v>10138506</v>
      </c>
      <c r="E31" s="24">
        <v>11505120</v>
      </c>
      <c r="F31" s="6">
        <v>11717418</v>
      </c>
      <c r="G31" s="25">
        <v>11717418</v>
      </c>
      <c r="H31" s="26">
        <v>0</v>
      </c>
      <c r="I31" s="24">
        <v>13386483</v>
      </c>
      <c r="J31" s="6">
        <v>11426829</v>
      </c>
      <c r="K31" s="25">
        <v>12023724</v>
      </c>
    </row>
    <row r="32" spans="1:11" ht="12.75">
      <c r="A32" s="33" t="s">
        <v>37</v>
      </c>
      <c r="B32" s="7">
        <f>SUM(B28:B31)</f>
        <v>274433242</v>
      </c>
      <c r="C32" s="7">
        <f aca="true" t="shared" si="5" ref="C32:K32">SUM(C28:C31)</f>
        <v>332842515</v>
      </c>
      <c r="D32" s="69">
        <f t="shared" si="5"/>
        <v>69900499</v>
      </c>
      <c r="E32" s="70">
        <f t="shared" si="5"/>
        <v>114258920</v>
      </c>
      <c r="F32" s="7">
        <f t="shared" si="5"/>
        <v>134972388</v>
      </c>
      <c r="G32" s="71">
        <f t="shared" si="5"/>
        <v>134972388</v>
      </c>
      <c r="H32" s="72">
        <f t="shared" si="5"/>
        <v>0</v>
      </c>
      <c r="I32" s="70">
        <f t="shared" si="5"/>
        <v>157733843</v>
      </c>
      <c r="J32" s="7">
        <f t="shared" si="5"/>
        <v>173155229</v>
      </c>
      <c r="K32" s="71">
        <f t="shared" si="5"/>
        <v>192106852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854267009</v>
      </c>
      <c r="C35" s="6">
        <v>854195292</v>
      </c>
      <c r="D35" s="23">
        <v>955879254</v>
      </c>
      <c r="E35" s="24">
        <v>-192647370</v>
      </c>
      <c r="F35" s="6">
        <v>-200406801</v>
      </c>
      <c r="G35" s="25">
        <v>-200406801</v>
      </c>
      <c r="H35" s="26">
        <v>-35364703</v>
      </c>
      <c r="I35" s="24">
        <v>-314889279</v>
      </c>
      <c r="J35" s="6">
        <v>-227472014</v>
      </c>
      <c r="K35" s="25">
        <v>-223747223</v>
      </c>
    </row>
    <row r="36" spans="1:11" ht="12.75">
      <c r="A36" s="22" t="s">
        <v>40</v>
      </c>
      <c r="B36" s="6">
        <v>6075051893</v>
      </c>
      <c r="C36" s="6">
        <v>6262343946</v>
      </c>
      <c r="D36" s="23">
        <v>6364104163</v>
      </c>
      <c r="E36" s="24">
        <v>210481582</v>
      </c>
      <c r="F36" s="6">
        <v>227477384</v>
      </c>
      <c r="G36" s="25">
        <v>227477384</v>
      </c>
      <c r="H36" s="26">
        <v>168828486</v>
      </c>
      <c r="I36" s="24">
        <v>332594426</v>
      </c>
      <c r="J36" s="6">
        <v>257603371</v>
      </c>
      <c r="K36" s="25">
        <v>270533231</v>
      </c>
    </row>
    <row r="37" spans="1:11" ht="12.75">
      <c r="A37" s="22" t="s">
        <v>41</v>
      </c>
      <c r="B37" s="6">
        <v>268572985</v>
      </c>
      <c r="C37" s="6">
        <v>280762313</v>
      </c>
      <c r="D37" s="23">
        <v>262223634</v>
      </c>
      <c r="E37" s="24">
        <v>0</v>
      </c>
      <c r="F37" s="6">
        <v>0</v>
      </c>
      <c r="G37" s="25">
        <v>0</v>
      </c>
      <c r="H37" s="26">
        <v>-30613396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182502264</v>
      </c>
      <c r="C38" s="6">
        <v>189464078</v>
      </c>
      <c r="D38" s="23">
        <v>315965553</v>
      </c>
      <c r="E38" s="24">
        <v>0</v>
      </c>
      <c r="F38" s="6">
        <v>0</v>
      </c>
      <c r="G38" s="25">
        <v>0</v>
      </c>
      <c r="H38" s="26">
        <v>123383962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6478243653</v>
      </c>
      <c r="C39" s="6">
        <v>6646312847</v>
      </c>
      <c r="D39" s="23">
        <v>6648562146</v>
      </c>
      <c r="E39" s="24">
        <v>0</v>
      </c>
      <c r="F39" s="6">
        <v>0</v>
      </c>
      <c r="G39" s="25">
        <v>0</v>
      </c>
      <c r="H39" s="26">
        <v>-270366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271161856</v>
      </c>
      <c r="C42" s="6">
        <v>253077915</v>
      </c>
      <c r="D42" s="23">
        <v>-54585213</v>
      </c>
      <c r="E42" s="24">
        <v>73977956</v>
      </c>
      <c r="F42" s="6">
        <v>78662075</v>
      </c>
      <c r="G42" s="25">
        <v>78662075</v>
      </c>
      <c r="H42" s="26">
        <v>-158655317</v>
      </c>
      <c r="I42" s="24">
        <v>-1126985068</v>
      </c>
      <c r="J42" s="6">
        <v>-1235204438</v>
      </c>
      <c r="K42" s="25">
        <v>-1324596540</v>
      </c>
    </row>
    <row r="43" spans="1:11" ht="12.75">
      <c r="A43" s="22" t="s">
        <v>46</v>
      </c>
      <c r="B43" s="6">
        <v>-287651458</v>
      </c>
      <c r="C43" s="6">
        <v>-244826585</v>
      </c>
      <c r="D43" s="23">
        <v>-272344034</v>
      </c>
      <c r="E43" s="24">
        <v>-374409544</v>
      </c>
      <c r="F43" s="6">
        <v>-391144759</v>
      </c>
      <c r="G43" s="25">
        <v>-391144759</v>
      </c>
      <c r="H43" s="26">
        <v>-325528943</v>
      </c>
      <c r="I43" s="24">
        <v>-462136912</v>
      </c>
      <c r="J43" s="6">
        <v>-390697105</v>
      </c>
      <c r="K43" s="25">
        <v>-409026852</v>
      </c>
    </row>
    <row r="44" spans="1:11" ht="12.75">
      <c r="A44" s="22" t="s">
        <v>47</v>
      </c>
      <c r="B44" s="6">
        <v>-1982262</v>
      </c>
      <c r="C44" s="6">
        <v>-4812993</v>
      </c>
      <c r="D44" s="23">
        <v>85589928</v>
      </c>
      <c r="E44" s="24">
        <v>-92148566</v>
      </c>
      <c r="F44" s="6">
        <v>0</v>
      </c>
      <c r="G44" s="25">
        <v>0</v>
      </c>
      <c r="H44" s="26">
        <v>162123854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80463242</v>
      </c>
      <c r="C45" s="7">
        <v>83901579</v>
      </c>
      <c r="D45" s="69">
        <v>324519880</v>
      </c>
      <c r="E45" s="70">
        <v>-392580154</v>
      </c>
      <c r="F45" s="7">
        <v>-312482684</v>
      </c>
      <c r="G45" s="71">
        <v>-312482684</v>
      </c>
      <c r="H45" s="72">
        <v>-322060406</v>
      </c>
      <c r="I45" s="70">
        <v>-1589121980</v>
      </c>
      <c r="J45" s="7">
        <v>-1625901543</v>
      </c>
      <c r="K45" s="71">
        <v>-1733623392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565463242</v>
      </c>
      <c r="C48" s="6">
        <v>567034886</v>
      </c>
      <c r="D48" s="23">
        <v>663745236</v>
      </c>
      <c r="E48" s="24">
        <v>-465956541</v>
      </c>
      <c r="F48" s="6">
        <v>-478878336</v>
      </c>
      <c r="G48" s="25">
        <v>-478878336</v>
      </c>
      <c r="H48" s="26">
        <v>-47728363</v>
      </c>
      <c r="I48" s="24">
        <v>-1558606484</v>
      </c>
      <c r="J48" s="6">
        <v>-1593658406</v>
      </c>
      <c r="K48" s="25">
        <v>-1699852918</v>
      </c>
    </row>
    <row r="49" spans="1:11" ht="12.75">
      <c r="A49" s="22" t="s">
        <v>51</v>
      </c>
      <c r="B49" s="6">
        <f>+B75</f>
        <v>50722954.901746824</v>
      </c>
      <c r="C49" s="6">
        <f aca="true" t="shared" si="6" ref="C49:K49">+C75</f>
        <v>57773936.45195903</v>
      </c>
      <c r="D49" s="23">
        <f t="shared" si="6"/>
        <v>59018030.08598536</v>
      </c>
      <c r="E49" s="24">
        <f t="shared" si="6"/>
        <v>-250206142.06904584</v>
      </c>
      <c r="F49" s="6">
        <f t="shared" si="6"/>
        <v>-254736643.84564832</v>
      </c>
      <c r="G49" s="25">
        <f t="shared" si="6"/>
        <v>-254736643.84564832</v>
      </c>
      <c r="H49" s="26">
        <f t="shared" si="6"/>
        <v>-31526278.801041387</v>
      </c>
      <c r="I49" s="24">
        <f t="shared" si="6"/>
        <v>-90691231.94294356</v>
      </c>
      <c r="J49" s="6">
        <f t="shared" si="6"/>
        <v>-94870235.74424373</v>
      </c>
      <c r="K49" s="25">
        <f t="shared" si="6"/>
        <v>-99497379.06802212</v>
      </c>
    </row>
    <row r="50" spans="1:11" ht="12.75">
      <c r="A50" s="33" t="s">
        <v>52</v>
      </c>
      <c r="B50" s="7">
        <f>+B48-B49</f>
        <v>514740287.0982532</v>
      </c>
      <c r="C50" s="7">
        <f aca="true" t="shared" si="7" ref="C50:K50">+C48-C49</f>
        <v>509260949.548041</v>
      </c>
      <c r="D50" s="69">
        <f t="shared" si="7"/>
        <v>604727205.9140146</v>
      </c>
      <c r="E50" s="70">
        <f t="shared" si="7"/>
        <v>-215750398.93095416</v>
      </c>
      <c r="F50" s="7">
        <f t="shared" si="7"/>
        <v>-224141692.15435168</v>
      </c>
      <c r="G50" s="71">
        <f t="shared" si="7"/>
        <v>-224141692.15435168</v>
      </c>
      <c r="H50" s="72">
        <f t="shared" si="7"/>
        <v>-16202084.198958613</v>
      </c>
      <c r="I50" s="70">
        <f t="shared" si="7"/>
        <v>-1467915252.0570564</v>
      </c>
      <c r="J50" s="7">
        <f t="shared" si="7"/>
        <v>-1498788170.2557564</v>
      </c>
      <c r="K50" s="71">
        <f t="shared" si="7"/>
        <v>-1600355538.931978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6075051891</v>
      </c>
      <c r="C53" s="6">
        <v>6262343948</v>
      </c>
      <c r="D53" s="23">
        <v>6364104163</v>
      </c>
      <c r="E53" s="24">
        <v>210481582</v>
      </c>
      <c r="F53" s="6">
        <v>227477384</v>
      </c>
      <c r="G53" s="25">
        <v>227477384</v>
      </c>
      <c r="H53" s="26">
        <v>168828486</v>
      </c>
      <c r="I53" s="24">
        <v>332594426</v>
      </c>
      <c r="J53" s="6">
        <v>257603371</v>
      </c>
      <c r="K53" s="25">
        <v>270533231</v>
      </c>
    </row>
    <row r="54" spans="1:11" ht="12.75">
      <c r="A54" s="22" t="s">
        <v>55</v>
      </c>
      <c r="B54" s="6">
        <v>160712354</v>
      </c>
      <c r="C54" s="6">
        <v>160776927</v>
      </c>
      <c r="D54" s="23">
        <v>0</v>
      </c>
      <c r="E54" s="24">
        <v>162601862</v>
      </c>
      <c r="F54" s="6">
        <v>162491275</v>
      </c>
      <c r="G54" s="25">
        <v>162491275</v>
      </c>
      <c r="H54" s="26">
        <v>122006290</v>
      </c>
      <c r="I54" s="24">
        <v>171562486</v>
      </c>
      <c r="J54" s="6">
        <v>174993734</v>
      </c>
      <c r="K54" s="25">
        <v>178493621</v>
      </c>
    </row>
    <row r="55" spans="1:11" ht="12.75">
      <c r="A55" s="22" t="s">
        <v>56</v>
      </c>
      <c r="B55" s="6">
        <v>85339501</v>
      </c>
      <c r="C55" s="6">
        <v>80255888</v>
      </c>
      <c r="D55" s="23">
        <v>97886995</v>
      </c>
      <c r="E55" s="24">
        <v>150512420</v>
      </c>
      <c r="F55" s="6">
        <v>157257078</v>
      </c>
      <c r="G55" s="25">
        <v>157257078</v>
      </c>
      <c r="H55" s="26">
        <v>38682539</v>
      </c>
      <c r="I55" s="24">
        <v>187726679</v>
      </c>
      <c r="J55" s="6">
        <v>129798109</v>
      </c>
      <c r="K55" s="25">
        <v>171880680</v>
      </c>
    </row>
    <row r="56" spans="1:11" ht="12.75">
      <c r="A56" s="22" t="s">
        <v>57</v>
      </c>
      <c r="B56" s="6">
        <v>65327052</v>
      </c>
      <c r="C56" s="6">
        <v>73356507</v>
      </c>
      <c r="D56" s="23">
        <v>75271844</v>
      </c>
      <c r="E56" s="24">
        <v>88952003</v>
      </c>
      <c r="F56" s="6">
        <v>96166026</v>
      </c>
      <c r="G56" s="25">
        <v>96166026</v>
      </c>
      <c r="H56" s="26">
        <v>63555430</v>
      </c>
      <c r="I56" s="24">
        <v>97057622</v>
      </c>
      <c r="J56" s="6">
        <v>103938325</v>
      </c>
      <c r="K56" s="25">
        <v>109687848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64731555</v>
      </c>
      <c r="C59" s="6">
        <v>68734001</v>
      </c>
      <c r="D59" s="23">
        <v>75901518</v>
      </c>
      <c r="E59" s="24">
        <v>86698235</v>
      </c>
      <c r="F59" s="6">
        <v>85716883</v>
      </c>
      <c r="G59" s="25">
        <v>85716883</v>
      </c>
      <c r="H59" s="26">
        <v>85716883</v>
      </c>
      <c r="I59" s="24">
        <v>95379152</v>
      </c>
      <c r="J59" s="6">
        <v>103233390</v>
      </c>
      <c r="K59" s="25">
        <v>111591609</v>
      </c>
    </row>
    <row r="60" spans="1:11" ht="12.75">
      <c r="A60" s="90" t="s">
        <v>60</v>
      </c>
      <c r="B60" s="6">
        <v>0</v>
      </c>
      <c r="C60" s="6">
        <v>0</v>
      </c>
      <c r="D60" s="23">
        <v>15100966</v>
      </c>
      <c r="E60" s="24">
        <v>17356186</v>
      </c>
      <c r="F60" s="6">
        <v>15423854</v>
      </c>
      <c r="G60" s="25">
        <v>15423854</v>
      </c>
      <c r="H60" s="26">
        <v>15423854</v>
      </c>
      <c r="I60" s="24">
        <v>22076584</v>
      </c>
      <c r="J60" s="6">
        <v>23897581</v>
      </c>
      <c r="K60" s="25">
        <v>25746700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4279</v>
      </c>
      <c r="J62" s="98">
        <v>4493</v>
      </c>
      <c r="K62" s="99">
        <v>4717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7567</v>
      </c>
      <c r="F63" s="98">
        <v>7409</v>
      </c>
      <c r="G63" s="99">
        <v>7409</v>
      </c>
      <c r="H63" s="100">
        <v>7409</v>
      </c>
      <c r="I63" s="97">
        <v>7567</v>
      </c>
      <c r="J63" s="98">
        <v>7946</v>
      </c>
      <c r="K63" s="99">
        <v>8343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18825</v>
      </c>
      <c r="C65" s="98">
        <v>18825</v>
      </c>
      <c r="D65" s="99">
        <v>18825</v>
      </c>
      <c r="E65" s="97">
        <v>18825</v>
      </c>
      <c r="F65" s="98">
        <v>18825</v>
      </c>
      <c r="G65" s="99">
        <v>18825</v>
      </c>
      <c r="H65" s="100">
        <v>18825</v>
      </c>
      <c r="I65" s="97">
        <v>30711</v>
      </c>
      <c r="J65" s="98">
        <v>32247</v>
      </c>
      <c r="K65" s="99">
        <v>33859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1.0060213156920037</v>
      </c>
      <c r="C70" s="5">
        <f aca="true" t="shared" si="8" ref="C70:K70">IF(ISERROR(C71/C72),0,(C71/C72))</f>
        <v>0.9784895438793346</v>
      </c>
      <c r="D70" s="5">
        <f t="shared" si="8"/>
        <v>0.767101667137257</v>
      </c>
      <c r="E70" s="5">
        <f t="shared" si="8"/>
        <v>0.9154692510082139</v>
      </c>
      <c r="F70" s="5">
        <f t="shared" si="8"/>
        <v>0.9147672628214885</v>
      </c>
      <c r="G70" s="5">
        <f t="shared" si="8"/>
        <v>0.9147672628214885</v>
      </c>
      <c r="H70" s="5">
        <f t="shared" si="8"/>
        <v>0.7402707385598991</v>
      </c>
      <c r="I70" s="5">
        <f t="shared" si="8"/>
        <v>0.07016389749158976</v>
      </c>
      <c r="J70" s="5">
        <f t="shared" si="8"/>
        <v>0.06691520574390442</v>
      </c>
      <c r="K70" s="5">
        <f t="shared" si="8"/>
        <v>0.06501914304370733</v>
      </c>
    </row>
    <row r="71" spans="1:11" ht="12.75" hidden="1">
      <c r="A71" s="2" t="s">
        <v>100</v>
      </c>
      <c r="B71" s="2">
        <f>+B83</f>
        <v>1071526445</v>
      </c>
      <c r="C71" s="2">
        <f aca="true" t="shared" si="9" ref="C71:K71">+C83</f>
        <v>1100341701</v>
      </c>
      <c r="D71" s="2">
        <f t="shared" si="9"/>
        <v>927908803</v>
      </c>
      <c r="E71" s="2">
        <f t="shared" si="9"/>
        <v>1154393681</v>
      </c>
      <c r="F71" s="2">
        <f t="shared" si="9"/>
        <v>1191471232</v>
      </c>
      <c r="G71" s="2">
        <f t="shared" si="9"/>
        <v>1191471232</v>
      </c>
      <c r="H71" s="2">
        <f t="shared" si="9"/>
        <v>678791575</v>
      </c>
      <c r="I71" s="2">
        <f t="shared" si="9"/>
        <v>97556216</v>
      </c>
      <c r="J71" s="2">
        <f t="shared" si="9"/>
        <v>101687008</v>
      </c>
      <c r="K71" s="2">
        <f t="shared" si="9"/>
        <v>106430045</v>
      </c>
    </row>
    <row r="72" spans="1:11" ht="12.75" hidden="1">
      <c r="A72" s="2" t="s">
        <v>101</v>
      </c>
      <c r="B72" s="2">
        <f>+B77</f>
        <v>1065113063</v>
      </c>
      <c r="C72" s="2">
        <f aca="true" t="shared" si="10" ref="C72:K72">+C77</f>
        <v>1124530873</v>
      </c>
      <c r="D72" s="2">
        <f t="shared" si="10"/>
        <v>1209629496</v>
      </c>
      <c r="E72" s="2">
        <f t="shared" si="10"/>
        <v>1260985751</v>
      </c>
      <c r="F72" s="2">
        <f t="shared" si="10"/>
        <v>1302485649</v>
      </c>
      <c r="G72" s="2">
        <f t="shared" si="10"/>
        <v>1302485649</v>
      </c>
      <c r="H72" s="2">
        <f t="shared" si="10"/>
        <v>916950434</v>
      </c>
      <c r="I72" s="2">
        <f t="shared" si="10"/>
        <v>1390404745</v>
      </c>
      <c r="J72" s="2">
        <f t="shared" si="10"/>
        <v>1519639772</v>
      </c>
      <c r="K72" s="2">
        <f t="shared" si="10"/>
        <v>1636903226</v>
      </c>
    </row>
    <row r="73" spans="1:11" ht="12.75" hidden="1">
      <c r="A73" s="2" t="s">
        <v>102</v>
      </c>
      <c r="B73" s="2">
        <f>+B74</f>
        <v>-22237037.83333333</v>
      </c>
      <c r="C73" s="2">
        <f aca="true" t="shared" si="11" ref="C73:K73">+(C78+C80+C81+C82)-(B78+B80+B81+B82)</f>
        <v>-789127</v>
      </c>
      <c r="D73" s="2">
        <f t="shared" si="11"/>
        <v>8490660</v>
      </c>
      <c r="E73" s="2">
        <f t="shared" si="11"/>
        <v>146457912</v>
      </c>
      <c r="F73" s="2">
        <f>+(F78+F80+F81+F82)-(D78+D80+D81+D82)</f>
        <v>151620276</v>
      </c>
      <c r="G73" s="2">
        <f>+(G78+G80+G81+G82)-(D78+D80+D81+D82)</f>
        <v>151620276</v>
      </c>
      <c r="H73" s="2">
        <f>+(H78+H80+H81+H82)-(D78+D80+D81+D82)</f>
        <v>-120010191</v>
      </c>
      <c r="I73" s="2">
        <f>+(I78+I80+I81+I82)-(E78+E80+E81+E82)</f>
        <v>1019253460</v>
      </c>
      <c r="J73" s="2">
        <f t="shared" si="11"/>
        <v>125205344</v>
      </c>
      <c r="K73" s="2">
        <f t="shared" si="11"/>
        <v>112510254</v>
      </c>
    </row>
    <row r="74" spans="1:11" ht="12.75" hidden="1">
      <c r="A74" s="2" t="s">
        <v>103</v>
      </c>
      <c r="B74" s="2">
        <f>+TREND(C74:E74)</f>
        <v>-22237037.83333333</v>
      </c>
      <c r="C74" s="2">
        <f>+C73</f>
        <v>-789127</v>
      </c>
      <c r="D74" s="2">
        <f aca="true" t="shared" si="12" ref="D74:K74">+D73</f>
        <v>8490660</v>
      </c>
      <c r="E74" s="2">
        <f t="shared" si="12"/>
        <v>146457912</v>
      </c>
      <c r="F74" s="2">
        <f t="shared" si="12"/>
        <v>151620276</v>
      </c>
      <c r="G74" s="2">
        <f t="shared" si="12"/>
        <v>151620276</v>
      </c>
      <c r="H74" s="2">
        <f t="shared" si="12"/>
        <v>-120010191</v>
      </c>
      <c r="I74" s="2">
        <f t="shared" si="12"/>
        <v>1019253460</v>
      </c>
      <c r="J74" s="2">
        <f t="shared" si="12"/>
        <v>125205344</v>
      </c>
      <c r="K74" s="2">
        <f t="shared" si="12"/>
        <v>112510254</v>
      </c>
    </row>
    <row r="75" spans="1:11" ht="12.75" hidden="1">
      <c r="A75" s="2" t="s">
        <v>104</v>
      </c>
      <c r="B75" s="2">
        <f>+B84-(((B80+B81+B78)*B70)-B79)</f>
        <v>50722954.901746824</v>
      </c>
      <c r="C75" s="2">
        <f aca="true" t="shared" si="13" ref="C75:K75">+C84-(((C80+C81+C78)*C70)-C79)</f>
        <v>57773936.45195903</v>
      </c>
      <c r="D75" s="2">
        <f t="shared" si="13"/>
        <v>59018030.08598536</v>
      </c>
      <c r="E75" s="2">
        <f t="shared" si="13"/>
        <v>-250206142.06904584</v>
      </c>
      <c r="F75" s="2">
        <f t="shared" si="13"/>
        <v>-254736643.84564832</v>
      </c>
      <c r="G75" s="2">
        <f t="shared" si="13"/>
        <v>-254736643.84564832</v>
      </c>
      <c r="H75" s="2">
        <f t="shared" si="13"/>
        <v>-31526278.801041387</v>
      </c>
      <c r="I75" s="2">
        <f t="shared" si="13"/>
        <v>-90691231.94294356</v>
      </c>
      <c r="J75" s="2">
        <f t="shared" si="13"/>
        <v>-94870235.74424373</v>
      </c>
      <c r="K75" s="2">
        <f t="shared" si="13"/>
        <v>-99497379.06802212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1065113063</v>
      </c>
      <c r="C77" s="3">
        <v>1124530873</v>
      </c>
      <c r="D77" s="3">
        <v>1209629496</v>
      </c>
      <c r="E77" s="3">
        <v>1260985751</v>
      </c>
      <c r="F77" s="3">
        <v>1302485649</v>
      </c>
      <c r="G77" s="3">
        <v>1302485649</v>
      </c>
      <c r="H77" s="3">
        <v>916950434</v>
      </c>
      <c r="I77" s="3">
        <v>1390404745</v>
      </c>
      <c r="J77" s="3">
        <v>1519639772</v>
      </c>
      <c r="K77" s="3">
        <v>1636903226</v>
      </c>
    </row>
    <row r="78" spans="1:11" ht="13.5" hidden="1">
      <c r="A78" s="1" t="s">
        <v>67</v>
      </c>
      <c r="B78" s="3">
        <v>21239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170548180</v>
      </c>
      <c r="C79" s="3">
        <v>173551698</v>
      </c>
      <c r="D79" s="3">
        <v>156317125</v>
      </c>
      <c r="E79" s="3">
        <v>0</v>
      </c>
      <c r="F79" s="3">
        <v>0</v>
      </c>
      <c r="G79" s="3">
        <v>0</v>
      </c>
      <c r="H79" s="3">
        <v>-26459247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73504781</v>
      </c>
      <c r="C80" s="3">
        <v>78207627</v>
      </c>
      <c r="D80" s="3">
        <v>88401472</v>
      </c>
      <c r="E80" s="3">
        <v>273237028</v>
      </c>
      <c r="F80" s="3">
        <v>278397735</v>
      </c>
      <c r="G80" s="3">
        <v>278397735</v>
      </c>
      <c r="H80" s="3">
        <v>13621892</v>
      </c>
      <c r="I80" s="3">
        <v>1292562631</v>
      </c>
      <c r="J80" s="3">
        <v>1417767975</v>
      </c>
      <c r="K80" s="3">
        <v>1530278229</v>
      </c>
    </row>
    <row r="81" spans="1:11" ht="13.5" hidden="1">
      <c r="A81" s="1" t="s">
        <v>70</v>
      </c>
      <c r="B81" s="3">
        <v>45582018</v>
      </c>
      <c r="C81" s="3">
        <v>40115315</v>
      </c>
      <c r="D81" s="3">
        <v>38438423</v>
      </c>
      <c r="E81" s="3">
        <v>72143</v>
      </c>
      <c r="F81" s="3">
        <v>73800</v>
      </c>
      <c r="G81" s="3">
        <v>73800</v>
      </c>
      <c r="H81" s="3">
        <v>-6777056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41688</v>
      </c>
      <c r="C82" s="3">
        <v>37657</v>
      </c>
      <c r="D82" s="3">
        <v>11364</v>
      </c>
      <c r="E82" s="3">
        <v>0</v>
      </c>
      <c r="F82" s="3">
        <v>0</v>
      </c>
      <c r="G82" s="3">
        <v>0</v>
      </c>
      <c r="H82" s="3">
        <v>-3768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1071526445</v>
      </c>
      <c r="C83" s="3">
        <v>1100341701</v>
      </c>
      <c r="D83" s="3">
        <v>927908803</v>
      </c>
      <c r="E83" s="3">
        <v>1154393681</v>
      </c>
      <c r="F83" s="3">
        <v>1191471232</v>
      </c>
      <c r="G83" s="3">
        <v>1191471232</v>
      </c>
      <c r="H83" s="3">
        <v>678791575</v>
      </c>
      <c r="I83" s="3">
        <v>97556216</v>
      </c>
      <c r="J83" s="3">
        <v>101687008</v>
      </c>
      <c r="K83" s="3">
        <v>106430045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370132721</v>
      </c>
      <c r="D5" s="23">
        <v>466134060</v>
      </c>
      <c r="E5" s="24">
        <v>602531007</v>
      </c>
      <c r="F5" s="6">
        <v>606531007</v>
      </c>
      <c r="G5" s="25">
        <v>606531007</v>
      </c>
      <c r="H5" s="26">
        <v>631718770</v>
      </c>
      <c r="I5" s="24">
        <v>642359999</v>
      </c>
      <c r="J5" s="6">
        <v>677047440</v>
      </c>
      <c r="K5" s="25">
        <v>713608001</v>
      </c>
    </row>
    <row r="6" spans="1:11" ht="12.75">
      <c r="A6" s="22" t="s">
        <v>19</v>
      </c>
      <c r="B6" s="6">
        <v>0</v>
      </c>
      <c r="C6" s="6">
        <v>966313850</v>
      </c>
      <c r="D6" s="23">
        <v>1088909698</v>
      </c>
      <c r="E6" s="24">
        <v>1178525029</v>
      </c>
      <c r="F6" s="6">
        <v>1204525029</v>
      </c>
      <c r="G6" s="25">
        <v>1204525029</v>
      </c>
      <c r="H6" s="26">
        <v>1241828082</v>
      </c>
      <c r="I6" s="24">
        <v>1384976956</v>
      </c>
      <c r="J6" s="6">
        <v>1492119988</v>
      </c>
      <c r="K6" s="25">
        <v>1602054518</v>
      </c>
    </row>
    <row r="7" spans="1:11" ht="12.75">
      <c r="A7" s="22" t="s">
        <v>20</v>
      </c>
      <c r="B7" s="6">
        <v>0</v>
      </c>
      <c r="C7" s="6">
        <v>2637910</v>
      </c>
      <c r="D7" s="23">
        <v>8581381</v>
      </c>
      <c r="E7" s="24">
        <v>1740335</v>
      </c>
      <c r="F7" s="6">
        <v>5740335</v>
      </c>
      <c r="G7" s="25">
        <v>5740335</v>
      </c>
      <c r="H7" s="26">
        <v>7382508</v>
      </c>
      <c r="I7" s="24">
        <v>6328720</v>
      </c>
      <c r="J7" s="6">
        <v>6977413</v>
      </c>
      <c r="K7" s="25">
        <v>7692599</v>
      </c>
    </row>
    <row r="8" spans="1:11" ht="12.75">
      <c r="A8" s="22" t="s">
        <v>21</v>
      </c>
      <c r="B8" s="6">
        <v>0</v>
      </c>
      <c r="C8" s="6">
        <v>509119084</v>
      </c>
      <c r="D8" s="23">
        <v>776203532</v>
      </c>
      <c r="E8" s="24">
        <v>741060700</v>
      </c>
      <c r="F8" s="6">
        <v>742115700</v>
      </c>
      <c r="G8" s="25">
        <v>742115700</v>
      </c>
      <c r="H8" s="26">
        <v>816078321</v>
      </c>
      <c r="I8" s="24">
        <v>733561000</v>
      </c>
      <c r="J8" s="6">
        <v>796761000</v>
      </c>
      <c r="K8" s="25">
        <v>874460000</v>
      </c>
    </row>
    <row r="9" spans="1:11" ht="12.75">
      <c r="A9" s="22" t="s">
        <v>22</v>
      </c>
      <c r="B9" s="6">
        <v>0</v>
      </c>
      <c r="C9" s="6">
        <v>112222459</v>
      </c>
      <c r="D9" s="23">
        <v>138129198</v>
      </c>
      <c r="E9" s="24">
        <v>276633989</v>
      </c>
      <c r="F9" s="6">
        <v>276633989</v>
      </c>
      <c r="G9" s="25">
        <v>276633989</v>
      </c>
      <c r="H9" s="26">
        <v>148960946</v>
      </c>
      <c r="I9" s="24">
        <v>97340199</v>
      </c>
      <c r="J9" s="6">
        <v>107074215</v>
      </c>
      <c r="K9" s="25">
        <v>117781635</v>
      </c>
    </row>
    <row r="10" spans="1:11" ht="20.25">
      <c r="A10" s="27" t="s">
        <v>94</v>
      </c>
      <c r="B10" s="28">
        <f>SUM(B5:B9)</f>
        <v>0</v>
      </c>
      <c r="C10" s="29">
        <f aca="true" t="shared" si="0" ref="C10:K10">SUM(C5:C9)</f>
        <v>1960426024</v>
      </c>
      <c r="D10" s="30">
        <f t="shared" si="0"/>
        <v>2477957869</v>
      </c>
      <c r="E10" s="28">
        <f t="shared" si="0"/>
        <v>2800491060</v>
      </c>
      <c r="F10" s="29">
        <f t="shared" si="0"/>
        <v>2835546060</v>
      </c>
      <c r="G10" s="31">
        <f t="shared" si="0"/>
        <v>2835546060</v>
      </c>
      <c r="H10" s="32">
        <f t="shared" si="0"/>
        <v>2845968627</v>
      </c>
      <c r="I10" s="28">
        <f t="shared" si="0"/>
        <v>2864566874</v>
      </c>
      <c r="J10" s="29">
        <f t="shared" si="0"/>
        <v>3079980056</v>
      </c>
      <c r="K10" s="31">
        <f t="shared" si="0"/>
        <v>3315596753</v>
      </c>
    </row>
    <row r="11" spans="1:11" ht="12.75">
      <c r="A11" s="22" t="s">
        <v>23</v>
      </c>
      <c r="B11" s="6">
        <v>0</v>
      </c>
      <c r="C11" s="6">
        <v>592745078</v>
      </c>
      <c r="D11" s="23">
        <v>793706302</v>
      </c>
      <c r="E11" s="24">
        <v>887761680</v>
      </c>
      <c r="F11" s="6">
        <v>890761680</v>
      </c>
      <c r="G11" s="25">
        <v>890761680</v>
      </c>
      <c r="H11" s="26">
        <v>936266391</v>
      </c>
      <c r="I11" s="24">
        <v>1010482794</v>
      </c>
      <c r="J11" s="6">
        <v>1075118151</v>
      </c>
      <c r="K11" s="25">
        <v>1146613522</v>
      </c>
    </row>
    <row r="12" spans="1:11" ht="12.75">
      <c r="A12" s="22" t="s">
        <v>24</v>
      </c>
      <c r="B12" s="6">
        <v>0</v>
      </c>
      <c r="C12" s="6">
        <v>30680101</v>
      </c>
      <c r="D12" s="23">
        <v>38421820</v>
      </c>
      <c r="E12" s="24">
        <v>41696435</v>
      </c>
      <c r="F12" s="6">
        <v>41696435</v>
      </c>
      <c r="G12" s="25">
        <v>41696435</v>
      </c>
      <c r="H12" s="26">
        <v>39466129</v>
      </c>
      <c r="I12" s="24">
        <v>43864650</v>
      </c>
      <c r="J12" s="6">
        <v>46277206</v>
      </c>
      <c r="K12" s="25">
        <v>48822448</v>
      </c>
    </row>
    <row r="13" spans="1:11" ht="12.75">
      <c r="A13" s="22" t="s">
        <v>95</v>
      </c>
      <c r="B13" s="6">
        <v>0</v>
      </c>
      <c r="C13" s="6">
        <v>458860648</v>
      </c>
      <c r="D13" s="23">
        <v>502874480</v>
      </c>
      <c r="E13" s="24">
        <v>540556966</v>
      </c>
      <c r="F13" s="6">
        <v>540556966</v>
      </c>
      <c r="G13" s="25">
        <v>540556966</v>
      </c>
      <c r="H13" s="26">
        <v>506468919</v>
      </c>
      <c r="I13" s="24">
        <v>545584877</v>
      </c>
      <c r="J13" s="6">
        <v>595964087</v>
      </c>
      <c r="K13" s="25">
        <v>625762233</v>
      </c>
    </row>
    <row r="14" spans="1:11" ht="12.75">
      <c r="A14" s="22" t="s">
        <v>25</v>
      </c>
      <c r="B14" s="6">
        <v>0</v>
      </c>
      <c r="C14" s="6">
        <v>50042988</v>
      </c>
      <c r="D14" s="23">
        <v>66271741</v>
      </c>
      <c r="E14" s="24">
        <v>40038889</v>
      </c>
      <c r="F14" s="6">
        <v>43419343</v>
      </c>
      <c r="G14" s="25">
        <v>43419343</v>
      </c>
      <c r="H14" s="26">
        <v>90665330</v>
      </c>
      <c r="I14" s="24">
        <v>45677147</v>
      </c>
      <c r="J14" s="6">
        <v>48143717</v>
      </c>
      <c r="K14" s="25">
        <v>50743473</v>
      </c>
    </row>
    <row r="15" spans="1:11" ht="12.75">
      <c r="A15" s="22" t="s">
        <v>26</v>
      </c>
      <c r="B15" s="6">
        <v>0</v>
      </c>
      <c r="C15" s="6">
        <v>663975624</v>
      </c>
      <c r="D15" s="23">
        <v>753527657</v>
      </c>
      <c r="E15" s="24">
        <v>791754739</v>
      </c>
      <c r="F15" s="6">
        <v>774511244</v>
      </c>
      <c r="G15" s="25">
        <v>774511244</v>
      </c>
      <c r="H15" s="26">
        <v>796645302</v>
      </c>
      <c r="I15" s="24">
        <v>893674318</v>
      </c>
      <c r="J15" s="6">
        <v>956163787</v>
      </c>
      <c r="K15" s="25">
        <v>1024271517</v>
      </c>
    </row>
    <row r="16" spans="1:11" ht="12.75">
      <c r="A16" s="22" t="s">
        <v>21</v>
      </c>
      <c r="B16" s="6">
        <v>0</v>
      </c>
      <c r="C16" s="6">
        <v>39270699</v>
      </c>
      <c r="D16" s="23">
        <v>31911684</v>
      </c>
      <c r="E16" s="24">
        <v>35309620</v>
      </c>
      <c r="F16" s="6">
        <v>28749620</v>
      </c>
      <c r="G16" s="25">
        <v>28749620</v>
      </c>
      <c r="H16" s="26">
        <v>42502984</v>
      </c>
      <c r="I16" s="24">
        <v>32669592</v>
      </c>
      <c r="J16" s="6">
        <v>34580282</v>
      </c>
      <c r="K16" s="25">
        <v>36733577</v>
      </c>
    </row>
    <row r="17" spans="1:11" ht="12.75">
      <c r="A17" s="22" t="s">
        <v>27</v>
      </c>
      <c r="B17" s="6">
        <v>0</v>
      </c>
      <c r="C17" s="6">
        <v>906138419</v>
      </c>
      <c r="D17" s="23">
        <v>922756110</v>
      </c>
      <c r="E17" s="24">
        <v>873161156</v>
      </c>
      <c r="F17" s="6">
        <v>869259915</v>
      </c>
      <c r="G17" s="25">
        <v>869259915</v>
      </c>
      <c r="H17" s="26">
        <v>1064427988</v>
      </c>
      <c r="I17" s="24">
        <v>677973060</v>
      </c>
      <c r="J17" s="6">
        <v>622939944</v>
      </c>
      <c r="K17" s="25">
        <v>593090333</v>
      </c>
    </row>
    <row r="18" spans="1:11" ht="12.75">
      <c r="A18" s="33" t="s">
        <v>28</v>
      </c>
      <c r="B18" s="34">
        <f>SUM(B11:B17)</f>
        <v>0</v>
      </c>
      <c r="C18" s="35">
        <f aca="true" t="shared" si="1" ref="C18:K18">SUM(C11:C17)</f>
        <v>2741713557</v>
      </c>
      <c r="D18" s="36">
        <f t="shared" si="1"/>
        <v>3109469794</v>
      </c>
      <c r="E18" s="34">
        <f t="shared" si="1"/>
        <v>3210279485</v>
      </c>
      <c r="F18" s="35">
        <f t="shared" si="1"/>
        <v>3188955203</v>
      </c>
      <c r="G18" s="37">
        <f t="shared" si="1"/>
        <v>3188955203</v>
      </c>
      <c r="H18" s="38">
        <f t="shared" si="1"/>
        <v>3476443043</v>
      </c>
      <c r="I18" s="34">
        <f t="shared" si="1"/>
        <v>3249926438</v>
      </c>
      <c r="J18" s="35">
        <f t="shared" si="1"/>
        <v>3379187174</v>
      </c>
      <c r="K18" s="37">
        <f t="shared" si="1"/>
        <v>3526037103</v>
      </c>
    </row>
    <row r="19" spans="1:11" ht="12.75">
      <c r="A19" s="33" t="s">
        <v>29</v>
      </c>
      <c r="B19" s="39">
        <f>+B10-B18</f>
        <v>0</v>
      </c>
      <c r="C19" s="40">
        <f aca="true" t="shared" si="2" ref="C19:K19">+C10-C18</f>
        <v>-781287533</v>
      </c>
      <c r="D19" s="41">
        <f t="shared" si="2"/>
        <v>-631511925</v>
      </c>
      <c r="E19" s="39">
        <f t="shared" si="2"/>
        <v>-409788425</v>
      </c>
      <c r="F19" s="40">
        <f t="shared" si="2"/>
        <v>-353409143</v>
      </c>
      <c r="G19" s="42">
        <f t="shared" si="2"/>
        <v>-353409143</v>
      </c>
      <c r="H19" s="43">
        <f t="shared" si="2"/>
        <v>-630474416</v>
      </c>
      <c r="I19" s="39">
        <f t="shared" si="2"/>
        <v>-385359564</v>
      </c>
      <c r="J19" s="40">
        <f t="shared" si="2"/>
        <v>-299207118</v>
      </c>
      <c r="K19" s="42">
        <f t="shared" si="2"/>
        <v>-210440350</v>
      </c>
    </row>
    <row r="20" spans="1:11" ht="20.25">
      <c r="A20" s="44" t="s">
        <v>30</v>
      </c>
      <c r="B20" s="45">
        <v>0</v>
      </c>
      <c r="C20" s="46">
        <v>629230211</v>
      </c>
      <c r="D20" s="47">
        <v>443779695</v>
      </c>
      <c r="E20" s="45">
        <v>536992301</v>
      </c>
      <c r="F20" s="46">
        <v>604413996</v>
      </c>
      <c r="G20" s="48">
        <v>604413996</v>
      </c>
      <c r="H20" s="49">
        <v>418601204</v>
      </c>
      <c r="I20" s="45">
        <v>582682000</v>
      </c>
      <c r="J20" s="46">
        <v>622246000</v>
      </c>
      <c r="K20" s="48">
        <v>677727000</v>
      </c>
    </row>
    <row r="21" spans="1:11" ht="12.75">
      <c r="A21" s="22" t="s">
        <v>96</v>
      </c>
      <c r="B21" s="50">
        <v>0</v>
      </c>
      <c r="C21" s="51">
        <v>0</v>
      </c>
      <c r="D21" s="52">
        <v>3242258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97</v>
      </c>
      <c r="B22" s="56">
        <f>SUM(B19:B21)</f>
        <v>0</v>
      </c>
      <c r="C22" s="57">
        <f aca="true" t="shared" si="3" ref="C22:K22">SUM(C19:C21)</f>
        <v>-152057322</v>
      </c>
      <c r="D22" s="58">
        <f t="shared" si="3"/>
        <v>-184489972</v>
      </c>
      <c r="E22" s="56">
        <f t="shared" si="3"/>
        <v>127203876</v>
      </c>
      <c r="F22" s="57">
        <f t="shared" si="3"/>
        <v>251004853</v>
      </c>
      <c r="G22" s="59">
        <f t="shared" si="3"/>
        <v>251004853</v>
      </c>
      <c r="H22" s="60">
        <f t="shared" si="3"/>
        <v>-211873212</v>
      </c>
      <c r="I22" s="56">
        <f t="shared" si="3"/>
        <v>197322436</v>
      </c>
      <c r="J22" s="57">
        <f t="shared" si="3"/>
        <v>323038882</v>
      </c>
      <c r="K22" s="59">
        <f t="shared" si="3"/>
        <v>467286650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0</v>
      </c>
      <c r="C24" s="40">
        <f aca="true" t="shared" si="4" ref="C24:K24">SUM(C22:C23)</f>
        <v>-152057322</v>
      </c>
      <c r="D24" s="41">
        <f t="shared" si="4"/>
        <v>-184489972</v>
      </c>
      <c r="E24" s="39">
        <f t="shared" si="4"/>
        <v>127203876</v>
      </c>
      <c r="F24" s="40">
        <f t="shared" si="4"/>
        <v>251004853</v>
      </c>
      <c r="G24" s="42">
        <f t="shared" si="4"/>
        <v>251004853</v>
      </c>
      <c r="H24" s="43">
        <f t="shared" si="4"/>
        <v>-211873212</v>
      </c>
      <c r="I24" s="39">
        <f t="shared" si="4"/>
        <v>197322436</v>
      </c>
      <c r="J24" s="40">
        <f t="shared" si="4"/>
        <v>323038882</v>
      </c>
      <c r="K24" s="42">
        <f t="shared" si="4"/>
        <v>467286650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0</v>
      </c>
      <c r="C27" s="7">
        <v>617698911</v>
      </c>
      <c r="D27" s="69">
        <v>100122791</v>
      </c>
      <c r="E27" s="70">
        <v>630592306</v>
      </c>
      <c r="F27" s="7">
        <v>745574664</v>
      </c>
      <c r="G27" s="71">
        <v>745574664</v>
      </c>
      <c r="H27" s="72">
        <v>153181006</v>
      </c>
      <c r="I27" s="70">
        <v>682362001</v>
      </c>
      <c r="J27" s="7">
        <v>696945997</v>
      </c>
      <c r="K27" s="71">
        <v>771427000</v>
      </c>
    </row>
    <row r="28" spans="1:11" ht="12.75">
      <c r="A28" s="73" t="s">
        <v>34</v>
      </c>
      <c r="B28" s="6">
        <v>0</v>
      </c>
      <c r="C28" s="6">
        <v>509262454</v>
      </c>
      <c r="D28" s="23">
        <v>87462249</v>
      </c>
      <c r="E28" s="24">
        <v>536992306</v>
      </c>
      <c r="F28" s="6">
        <v>604414001</v>
      </c>
      <c r="G28" s="25">
        <v>604414001</v>
      </c>
      <c r="H28" s="26">
        <v>81736440</v>
      </c>
      <c r="I28" s="24">
        <v>580682001</v>
      </c>
      <c r="J28" s="6">
        <v>620245997</v>
      </c>
      <c r="K28" s="25">
        <v>705727000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108436459</v>
      </c>
      <c r="D31" s="23">
        <v>5320067</v>
      </c>
      <c r="E31" s="24">
        <v>93600000</v>
      </c>
      <c r="F31" s="6">
        <v>137725892</v>
      </c>
      <c r="G31" s="25">
        <v>137725892</v>
      </c>
      <c r="H31" s="26">
        <v>75849591</v>
      </c>
      <c r="I31" s="24">
        <v>101680000</v>
      </c>
      <c r="J31" s="6">
        <v>76700000</v>
      </c>
      <c r="K31" s="25">
        <v>65700000</v>
      </c>
    </row>
    <row r="32" spans="1:11" ht="12.75">
      <c r="A32" s="33" t="s">
        <v>37</v>
      </c>
      <c r="B32" s="7">
        <f>SUM(B28:B31)</f>
        <v>0</v>
      </c>
      <c r="C32" s="7">
        <f aca="true" t="shared" si="5" ref="C32:K32">SUM(C28:C31)</f>
        <v>617698913</v>
      </c>
      <c r="D32" s="69">
        <f t="shared" si="5"/>
        <v>92782316</v>
      </c>
      <c r="E32" s="70">
        <f t="shared" si="5"/>
        <v>630592306</v>
      </c>
      <c r="F32" s="7">
        <f t="shared" si="5"/>
        <v>742139893</v>
      </c>
      <c r="G32" s="71">
        <f t="shared" si="5"/>
        <v>742139893</v>
      </c>
      <c r="H32" s="72">
        <f t="shared" si="5"/>
        <v>157586031</v>
      </c>
      <c r="I32" s="70">
        <f t="shared" si="5"/>
        <v>682362001</v>
      </c>
      <c r="J32" s="7">
        <f t="shared" si="5"/>
        <v>696945997</v>
      </c>
      <c r="K32" s="71">
        <f t="shared" si="5"/>
        <v>771427000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0</v>
      </c>
      <c r="C35" s="6">
        <v>419068350</v>
      </c>
      <c r="D35" s="23">
        <v>-39002608</v>
      </c>
      <c r="E35" s="24">
        <v>625975573</v>
      </c>
      <c r="F35" s="6">
        <v>601048644</v>
      </c>
      <c r="G35" s="25">
        <v>601048644</v>
      </c>
      <c r="H35" s="26">
        <v>114510146</v>
      </c>
      <c r="I35" s="24">
        <v>707017591</v>
      </c>
      <c r="J35" s="6">
        <v>860094757</v>
      </c>
      <c r="K35" s="25">
        <v>879658185</v>
      </c>
    </row>
    <row r="36" spans="1:11" ht="12.75">
      <c r="A36" s="22" t="s">
        <v>40</v>
      </c>
      <c r="B36" s="6">
        <v>0</v>
      </c>
      <c r="C36" s="6">
        <v>7589572452</v>
      </c>
      <c r="D36" s="23">
        <v>13721632</v>
      </c>
      <c r="E36" s="24">
        <v>8041096777</v>
      </c>
      <c r="F36" s="6">
        <v>8276297960</v>
      </c>
      <c r="G36" s="25">
        <v>8276297960</v>
      </c>
      <c r="H36" s="26">
        <v>-38960455</v>
      </c>
      <c r="I36" s="24">
        <v>7880129562</v>
      </c>
      <c r="J36" s="6">
        <v>8514210572</v>
      </c>
      <c r="K36" s="25">
        <v>9243191024</v>
      </c>
    </row>
    <row r="37" spans="1:11" ht="12.75">
      <c r="A37" s="22" t="s">
        <v>41</v>
      </c>
      <c r="B37" s="6">
        <v>0</v>
      </c>
      <c r="C37" s="6">
        <v>1538622601</v>
      </c>
      <c r="D37" s="23">
        <v>247394938</v>
      </c>
      <c r="E37" s="24">
        <v>742927037</v>
      </c>
      <c r="F37" s="6">
        <v>742927037</v>
      </c>
      <c r="G37" s="25">
        <v>742927037</v>
      </c>
      <c r="H37" s="26">
        <v>347845846</v>
      </c>
      <c r="I37" s="24">
        <v>989855036</v>
      </c>
      <c r="J37" s="6">
        <v>926709295</v>
      </c>
      <c r="K37" s="25">
        <v>987213949</v>
      </c>
    </row>
    <row r="38" spans="1:11" ht="12.75">
      <c r="A38" s="22" t="s">
        <v>42</v>
      </c>
      <c r="B38" s="6">
        <v>0</v>
      </c>
      <c r="C38" s="6">
        <v>597475994</v>
      </c>
      <c r="D38" s="23">
        <v>-1572198</v>
      </c>
      <c r="E38" s="24">
        <v>552492427</v>
      </c>
      <c r="F38" s="6">
        <v>552492427</v>
      </c>
      <c r="G38" s="25">
        <v>552492427</v>
      </c>
      <c r="H38" s="26">
        <v>15427588</v>
      </c>
      <c r="I38" s="24">
        <v>528816885</v>
      </c>
      <c r="J38" s="6">
        <v>502869550</v>
      </c>
      <c r="K38" s="25">
        <v>470538658</v>
      </c>
    </row>
    <row r="39" spans="1:11" ht="12.75">
      <c r="A39" s="22" t="s">
        <v>43</v>
      </c>
      <c r="B39" s="6">
        <v>0</v>
      </c>
      <c r="C39" s="6">
        <v>5872542207</v>
      </c>
      <c r="D39" s="23">
        <v>-86613793</v>
      </c>
      <c r="E39" s="24">
        <v>7244449010</v>
      </c>
      <c r="F39" s="6">
        <v>7330922287</v>
      </c>
      <c r="G39" s="25">
        <v>7330922287</v>
      </c>
      <c r="H39" s="26">
        <v>-287723754</v>
      </c>
      <c r="I39" s="24">
        <v>7068475232</v>
      </c>
      <c r="J39" s="6">
        <v>7944726484</v>
      </c>
      <c r="K39" s="25">
        <v>8665096602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0</v>
      </c>
      <c r="C42" s="6">
        <v>612275610</v>
      </c>
      <c r="D42" s="23">
        <v>-2441019735</v>
      </c>
      <c r="E42" s="24">
        <v>-2523436459</v>
      </c>
      <c r="F42" s="6">
        <v>-2512911705</v>
      </c>
      <c r="G42" s="25">
        <v>-2512911705</v>
      </c>
      <c r="H42" s="26">
        <v>-2776436478</v>
      </c>
      <c r="I42" s="24">
        <v>-2593706781</v>
      </c>
      <c r="J42" s="6">
        <v>-2666548916</v>
      </c>
      <c r="K42" s="25">
        <v>-2777139327</v>
      </c>
    </row>
    <row r="43" spans="1:11" ht="12.75">
      <c r="A43" s="22" t="s">
        <v>46</v>
      </c>
      <c r="B43" s="6">
        <v>0</v>
      </c>
      <c r="C43" s="6">
        <v>-610543825</v>
      </c>
      <c r="D43" s="23">
        <v>-1886306</v>
      </c>
      <c r="E43" s="24">
        <v>-60696253</v>
      </c>
      <c r="F43" s="6">
        <v>0</v>
      </c>
      <c r="G43" s="25">
        <v>0</v>
      </c>
      <c r="H43" s="26">
        <v>82241366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-4223078</v>
      </c>
      <c r="D44" s="23">
        <v>-40753669</v>
      </c>
      <c r="E44" s="24">
        <v>4798617</v>
      </c>
      <c r="F44" s="6">
        <v>-29302179</v>
      </c>
      <c r="G44" s="25">
        <v>-29302179</v>
      </c>
      <c r="H44" s="26">
        <v>-26107943</v>
      </c>
      <c r="I44" s="24">
        <v>-28150004</v>
      </c>
      <c r="J44" s="6">
        <v>-31604100</v>
      </c>
      <c r="K44" s="25">
        <v>-34825707</v>
      </c>
    </row>
    <row r="45" spans="1:11" ht="12.75">
      <c r="A45" s="33" t="s">
        <v>48</v>
      </c>
      <c r="B45" s="7">
        <v>0</v>
      </c>
      <c r="C45" s="7">
        <v>23864280</v>
      </c>
      <c r="D45" s="69">
        <v>-2476047633</v>
      </c>
      <c r="E45" s="70">
        <v>-2579334095</v>
      </c>
      <c r="F45" s="7">
        <v>-2542213884</v>
      </c>
      <c r="G45" s="71">
        <v>-2542213884</v>
      </c>
      <c r="H45" s="72">
        <v>-2720303055</v>
      </c>
      <c r="I45" s="70">
        <v>-2621856785</v>
      </c>
      <c r="J45" s="7">
        <v>-2698153016</v>
      </c>
      <c r="K45" s="71">
        <v>-2811965034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0</v>
      </c>
      <c r="C48" s="6">
        <v>41124424</v>
      </c>
      <c r="D48" s="23">
        <v>75859145</v>
      </c>
      <c r="E48" s="24">
        <v>178559383</v>
      </c>
      <c r="F48" s="6">
        <v>153632454</v>
      </c>
      <c r="G48" s="25">
        <v>153632454</v>
      </c>
      <c r="H48" s="26">
        <v>14766393</v>
      </c>
      <c r="I48" s="24">
        <v>86697697</v>
      </c>
      <c r="J48" s="6">
        <v>140433347</v>
      </c>
      <c r="K48" s="25">
        <v>165107109</v>
      </c>
    </row>
    <row r="49" spans="1:11" ht="12.75">
      <c r="A49" s="22" t="s">
        <v>51</v>
      </c>
      <c r="B49" s="6">
        <f>+B75</f>
        <v>0</v>
      </c>
      <c r="C49" s="6">
        <f aca="true" t="shared" si="6" ref="C49:K49">+C75</f>
        <v>1137993003.4438653</v>
      </c>
      <c r="D49" s="23">
        <f t="shared" si="6"/>
        <v>194293338</v>
      </c>
      <c r="E49" s="24">
        <f t="shared" si="6"/>
        <v>647952197</v>
      </c>
      <c r="F49" s="6">
        <f t="shared" si="6"/>
        <v>647952197</v>
      </c>
      <c r="G49" s="25">
        <f t="shared" si="6"/>
        <v>647952197</v>
      </c>
      <c r="H49" s="26">
        <f t="shared" si="6"/>
        <v>346674546</v>
      </c>
      <c r="I49" s="24">
        <f t="shared" si="6"/>
        <v>892974567</v>
      </c>
      <c r="J49" s="6">
        <f t="shared" si="6"/>
        <v>826379541</v>
      </c>
      <c r="K49" s="25">
        <f t="shared" si="6"/>
        <v>881998602</v>
      </c>
    </row>
    <row r="50" spans="1:11" ht="12.75">
      <c r="A50" s="33" t="s">
        <v>52</v>
      </c>
      <c r="B50" s="7">
        <f>+B48-B49</f>
        <v>0</v>
      </c>
      <c r="C50" s="7">
        <f aca="true" t="shared" si="7" ref="C50:K50">+C48-C49</f>
        <v>-1096868579.4438653</v>
      </c>
      <c r="D50" s="69">
        <f t="shared" si="7"/>
        <v>-118434193</v>
      </c>
      <c r="E50" s="70">
        <f t="shared" si="7"/>
        <v>-469392814</v>
      </c>
      <c r="F50" s="7">
        <f t="shared" si="7"/>
        <v>-494319743</v>
      </c>
      <c r="G50" s="71">
        <f t="shared" si="7"/>
        <v>-494319743</v>
      </c>
      <c r="H50" s="72">
        <f t="shared" si="7"/>
        <v>-331908153</v>
      </c>
      <c r="I50" s="70">
        <f t="shared" si="7"/>
        <v>-806276870</v>
      </c>
      <c r="J50" s="7">
        <f t="shared" si="7"/>
        <v>-685946194</v>
      </c>
      <c r="K50" s="71">
        <f t="shared" si="7"/>
        <v>-716891493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0</v>
      </c>
      <c r="C53" s="6">
        <v>7569906895</v>
      </c>
      <c r="D53" s="23">
        <v>-156120524</v>
      </c>
      <c r="E53" s="24">
        <v>7978514218</v>
      </c>
      <c r="F53" s="6">
        <v>8213715401</v>
      </c>
      <c r="G53" s="25">
        <v>8213715401</v>
      </c>
      <c r="H53" s="26">
        <v>111223707</v>
      </c>
      <c r="I53" s="24">
        <v>7880129562</v>
      </c>
      <c r="J53" s="6">
        <v>8514210572</v>
      </c>
      <c r="K53" s="25">
        <v>9243191024</v>
      </c>
    </row>
    <row r="54" spans="1:11" ht="12.75">
      <c r="A54" s="22" t="s">
        <v>55</v>
      </c>
      <c r="B54" s="6">
        <v>0</v>
      </c>
      <c r="C54" s="6">
        <v>458860648</v>
      </c>
      <c r="D54" s="23">
        <v>0</v>
      </c>
      <c r="E54" s="24">
        <v>540556966</v>
      </c>
      <c r="F54" s="6">
        <v>540556966</v>
      </c>
      <c r="G54" s="25">
        <v>540556966</v>
      </c>
      <c r="H54" s="26">
        <v>506468919</v>
      </c>
      <c r="I54" s="24">
        <v>545584877</v>
      </c>
      <c r="J54" s="6">
        <v>595964087</v>
      </c>
      <c r="K54" s="25">
        <v>625762233</v>
      </c>
    </row>
    <row r="55" spans="1:11" ht="12.75">
      <c r="A55" s="22" t="s">
        <v>56</v>
      </c>
      <c r="B55" s="6">
        <v>0</v>
      </c>
      <c r="C55" s="6">
        <v>527504468</v>
      </c>
      <c r="D55" s="23">
        <v>29299263</v>
      </c>
      <c r="E55" s="24">
        <v>198764419</v>
      </c>
      <c r="F55" s="6">
        <v>241329737</v>
      </c>
      <c r="G55" s="25">
        <v>241329737</v>
      </c>
      <c r="H55" s="26">
        <v>32419032</v>
      </c>
      <c r="I55" s="24">
        <v>223557219</v>
      </c>
      <c r="J55" s="6">
        <v>217168370</v>
      </c>
      <c r="K55" s="25">
        <v>274500000</v>
      </c>
    </row>
    <row r="56" spans="1:11" ht="12.75">
      <c r="A56" s="22" t="s">
        <v>57</v>
      </c>
      <c r="B56" s="6">
        <v>0</v>
      </c>
      <c r="C56" s="6">
        <v>0</v>
      </c>
      <c r="D56" s="23">
        <v>41568400</v>
      </c>
      <c r="E56" s="24">
        <v>15837607</v>
      </c>
      <c r="F56" s="6">
        <v>9988768</v>
      </c>
      <c r="G56" s="25">
        <v>9988768</v>
      </c>
      <c r="H56" s="26">
        <v>3901891</v>
      </c>
      <c r="I56" s="24">
        <v>14657344</v>
      </c>
      <c r="J56" s="6">
        <v>12859922</v>
      </c>
      <c r="K56" s="25">
        <v>11679383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</v>
      </c>
      <c r="C70" s="5">
        <f aca="true" t="shared" si="8" ref="C70:K70">IF(ISERROR(C71/C72),0,(C71/C72))</f>
        <v>0.889540679136271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0</v>
      </c>
      <c r="C71" s="2">
        <f aca="true" t="shared" si="9" ref="C71:K71">+C83</f>
        <v>1265875572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0</v>
      </c>
      <c r="C72" s="2">
        <f aca="true" t="shared" si="10" ref="C72:K72">+C77</f>
        <v>1423066535</v>
      </c>
      <c r="D72" s="2">
        <f t="shared" si="10"/>
        <v>1650263483</v>
      </c>
      <c r="E72" s="2">
        <f t="shared" si="10"/>
        <v>2028831080</v>
      </c>
      <c r="F72" s="2">
        <f t="shared" si="10"/>
        <v>2062831080</v>
      </c>
      <c r="G72" s="2">
        <f t="shared" si="10"/>
        <v>2062831080</v>
      </c>
      <c r="H72" s="2">
        <f t="shared" si="10"/>
        <v>1995479333</v>
      </c>
      <c r="I72" s="2">
        <f t="shared" si="10"/>
        <v>2097332312</v>
      </c>
      <c r="J72" s="2">
        <f t="shared" si="10"/>
        <v>2246162323</v>
      </c>
      <c r="K72" s="2">
        <f t="shared" si="10"/>
        <v>2400356902</v>
      </c>
    </row>
    <row r="73" spans="1:11" ht="12.75" hidden="1">
      <c r="A73" s="2" t="s">
        <v>102</v>
      </c>
      <c r="B73" s="2">
        <f>+B74</f>
        <v>109477782.33333343</v>
      </c>
      <c r="C73" s="2">
        <f aca="true" t="shared" si="11" ref="C73:K73">+(C78+C80+C81+C82)-(B78+B80+B81+B82)</f>
        <v>379725433</v>
      </c>
      <c r="D73" s="2">
        <f t="shared" si="11"/>
        <v>-410186193</v>
      </c>
      <c r="E73" s="2">
        <f t="shared" si="11"/>
        <v>421388085</v>
      </c>
      <c r="F73" s="2">
        <f>+(F78+F80+F81+F82)-(D78+D80+D81+D82)</f>
        <v>421388085</v>
      </c>
      <c r="G73" s="2">
        <f>+(G78+G80+G81+G82)-(D78+D80+D81+D82)</f>
        <v>421388085</v>
      </c>
      <c r="H73" s="2">
        <f>+(H78+H80+H81+H82)-(D78+D80+D81+D82)</f>
        <v>102595291</v>
      </c>
      <c r="I73" s="2">
        <f>+(I78+I80+I81+I82)-(E78+E80+E81+E82)</f>
        <v>209939717</v>
      </c>
      <c r="J73" s="2">
        <f t="shared" si="11"/>
        <v>98757930</v>
      </c>
      <c r="K73" s="2">
        <f t="shared" si="11"/>
        <v>-5511063</v>
      </c>
    </row>
    <row r="74" spans="1:11" ht="12.75" hidden="1">
      <c r="A74" s="2" t="s">
        <v>103</v>
      </c>
      <c r="B74" s="2">
        <f>+TREND(C74:E74)</f>
        <v>109477782.33333343</v>
      </c>
      <c r="C74" s="2">
        <f>+C73</f>
        <v>379725433</v>
      </c>
      <c r="D74" s="2">
        <f aca="true" t="shared" si="12" ref="D74:K74">+D73</f>
        <v>-410186193</v>
      </c>
      <c r="E74" s="2">
        <f t="shared" si="12"/>
        <v>421388085</v>
      </c>
      <c r="F74" s="2">
        <f t="shared" si="12"/>
        <v>421388085</v>
      </c>
      <c r="G74" s="2">
        <f t="shared" si="12"/>
        <v>421388085</v>
      </c>
      <c r="H74" s="2">
        <f t="shared" si="12"/>
        <v>102595291</v>
      </c>
      <c r="I74" s="2">
        <f t="shared" si="12"/>
        <v>209939717</v>
      </c>
      <c r="J74" s="2">
        <f t="shared" si="12"/>
        <v>98757930</v>
      </c>
      <c r="K74" s="2">
        <f t="shared" si="12"/>
        <v>-5511063</v>
      </c>
    </row>
    <row r="75" spans="1:11" ht="12.75" hidden="1">
      <c r="A75" s="2" t="s">
        <v>104</v>
      </c>
      <c r="B75" s="2">
        <f>+B84-(((B80+B81+B78)*B70)-B79)</f>
        <v>0</v>
      </c>
      <c r="C75" s="2">
        <f aca="true" t="shared" si="13" ref="C75:K75">+C84-(((C80+C81+C78)*C70)-C79)</f>
        <v>1137993003.4438653</v>
      </c>
      <c r="D75" s="2">
        <f t="shared" si="13"/>
        <v>194293338</v>
      </c>
      <c r="E75" s="2">
        <f t="shared" si="13"/>
        <v>647952197</v>
      </c>
      <c r="F75" s="2">
        <f t="shared" si="13"/>
        <v>647952197</v>
      </c>
      <c r="G75" s="2">
        <f t="shared" si="13"/>
        <v>647952197</v>
      </c>
      <c r="H75" s="2">
        <f t="shared" si="13"/>
        <v>346674546</v>
      </c>
      <c r="I75" s="2">
        <f t="shared" si="13"/>
        <v>892974567</v>
      </c>
      <c r="J75" s="2">
        <f t="shared" si="13"/>
        <v>826379541</v>
      </c>
      <c r="K75" s="2">
        <f t="shared" si="13"/>
        <v>881998602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0</v>
      </c>
      <c r="C77" s="3">
        <v>1423066535</v>
      </c>
      <c r="D77" s="3">
        <v>1650263483</v>
      </c>
      <c r="E77" s="3">
        <v>2028831080</v>
      </c>
      <c r="F77" s="3">
        <v>2062831080</v>
      </c>
      <c r="G77" s="3">
        <v>2062831080</v>
      </c>
      <c r="H77" s="3">
        <v>1995479333</v>
      </c>
      <c r="I77" s="3">
        <v>2097332312</v>
      </c>
      <c r="J77" s="3">
        <v>2246162323</v>
      </c>
      <c r="K77" s="3">
        <v>2400356902</v>
      </c>
    </row>
    <row r="78" spans="1:11" ht="13.5" hidden="1">
      <c r="A78" s="1" t="s">
        <v>67</v>
      </c>
      <c r="B78" s="3">
        <v>0</v>
      </c>
      <c r="C78" s="3">
        <v>2405412</v>
      </c>
      <c r="D78" s="3">
        <v>748807</v>
      </c>
      <c r="E78" s="3">
        <v>4150059</v>
      </c>
      <c r="F78" s="3">
        <v>4150059</v>
      </c>
      <c r="G78" s="3">
        <v>4150059</v>
      </c>
      <c r="H78" s="3">
        <v>-1261263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0</v>
      </c>
      <c r="C79" s="3">
        <v>1475774223</v>
      </c>
      <c r="D79" s="3">
        <v>194293338</v>
      </c>
      <c r="E79" s="3">
        <v>647952197</v>
      </c>
      <c r="F79" s="3">
        <v>647952197</v>
      </c>
      <c r="G79" s="3">
        <v>647952197</v>
      </c>
      <c r="H79" s="3">
        <v>346674546</v>
      </c>
      <c r="I79" s="3">
        <v>892974567</v>
      </c>
      <c r="J79" s="3">
        <v>826379541</v>
      </c>
      <c r="K79" s="3">
        <v>881998602</v>
      </c>
    </row>
    <row r="80" spans="1:11" ht="13.5" hidden="1">
      <c r="A80" s="1" t="s">
        <v>69</v>
      </c>
      <c r="B80" s="3">
        <v>0</v>
      </c>
      <c r="C80" s="3">
        <v>142084555</v>
      </c>
      <c r="D80" s="3">
        <v>-12268750</v>
      </c>
      <c r="E80" s="3">
        <v>287441458</v>
      </c>
      <c r="F80" s="3">
        <v>287441458</v>
      </c>
      <c r="G80" s="3">
        <v>287441458</v>
      </c>
      <c r="H80" s="3">
        <v>40325359</v>
      </c>
      <c r="I80" s="3">
        <v>421464814</v>
      </c>
      <c r="J80" s="3">
        <v>534439359</v>
      </c>
      <c r="K80" s="3">
        <v>540405431</v>
      </c>
    </row>
    <row r="81" spans="1:11" ht="13.5" hidden="1">
      <c r="A81" s="1" t="s">
        <v>70</v>
      </c>
      <c r="B81" s="3">
        <v>0</v>
      </c>
      <c r="C81" s="3">
        <v>235235466</v>
      </c>
      <c r="D81" s="3">
        <v>-19334956</v>
      </c>
      <c r="E81" s="3">
        <v>94314893</v>
      </c>
      <c r="F81" s="3">
        <v>94314893</v>
      </c>
      <c r="G81" s="3">
        <v>94314893</v>
      </c>
      <c r="H81" s="3">
        <v>32889701</v>
      </c>
      <c r="I81" s="3">
        <v>174883404</v>
      </c>
      <c r="J81" s="3">
        <v>160892731</v>
      </c>
      <c r="K81" s="3">
        <v>149630240</v>
      </c>
    </row>
    <row r="82" spans="1:11" ht="13.5" hidden="1">
      <c r="A82" s="1" t="s">
        <v>71</v>
      </c>
      <c r="B82" s="3">
        <v>0</v>
      </c>
      <c r="C82" s="3">
        <v>0</v>
      </c>
      <c r="D82" s="3">
        <v>394139</v>
      </c>
      <c r="E82" s="3">
        <v>5020915</v>
      </c>
      <c r="F82" s="3">
        <v>5020915</v>
      </c>
      <c r="G82" s="3">
        <v>5020915</v>
      </c>
      <c r="H82" s="3">
        <v>180734</v>
      </c>
      <c r="I82" s="3">
        <v>4518824</v>
      </c>
      <c r="J82" s="3">
        <v>4292882</v>
      </c>
      <c r="K82" s="3">
        <v>4078238</v>
      </c>
    </row>
    <row r="83" spans="1:11" ht="13.5" hidden="1">
      <c r="A83" s="1" t="s">
        <v>72</v>
      </c>
      <c r="B83" s="3">
        <v>0</v>
      </c>
      <c r="C83" s="3">
        <v>1265875572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484397277</v>
      </c>
      <c r="C5" s="6">
        <v>455092335</v>
      </c>
      <c r="D5" s="23">
        <v>509454065</v>
      </c>
      <c r="E5" s="24">
        <v>541312085</v>
      </c>
      <c r="F5" s="6">
        <v>541312085</v>
      </c>
      <c r="G5" s="25">
        <v>541312085</v>
      </c>
      <c r="H5" s="26">
        <v>512886361</v>
      </c>
      <c r="I5" s="24">
        <v>578654168</v>
      </c>
      <c r="J5" s="6">
        <v>625993862</v>
      </c>
      <c r="K5" s="25">
        <v>674739377</v>
      </c>
    </row>
    <row r="6" spans="1:11" ht="12.75">
      <c r="A6" s="22" t="s">
        <v>19</v>
      </c>
      <c r="B6" s="6">
        <v>941902914</v>
      </c>
      <c r="C6" s="6">
        <v>951040229</v>
      </c>
      <c r="D6" s="23">
        <v>1005887507</v>
      </c>
      <c r="E6" s="24">
        <v>1107508354</v>
      </c>
      <c r="F6" s="6">
        <v>1015308354</v>
      </c>
      <c r="G6" s="25">
        <v>1015308354</v>
      </c>
      <c r="H6" s="26">
        <v>905350099</v>
      </c>
      <c r="I6" s="24">
        <v>1172984064</v>
      </c>
      <c r="J6" s="6">
        <v>1254880322</v>
      </c>
      <c r="K6" s="25">
        <v>1328018931</v>
      </c>
    </row>
    <row r="7" spans="1:11" ht="12.75">
      <c r="A7" s="22" t="s">
        <v>20</v>
      </c>
      <c r="B7" s="6">
        <v>20995888</v>
      </c>
      <c r="C7" s="6">
        <v>21576378</v>
      </c>
      <c r="D7" s="23">
        <v>18700351</v>
      </c>
      <c r="E7" s="24">
        <v>20000000</v>
      </c>
      <c r="F7" s="6">
        <v>15000000</v>
      </c>
      <c r="G7" s="25">
        <v>15000000</v>
      </c>
      <c r="H7" s="26">
        <v>10001619</v>
      </c>
      <c r="I7" s="24">
        <v>15000000</v>
      </c>
      <c r="J7" s="6">
        <v>21000000</v>
      </c>
      <c r="K7" s="25">
        <v>22000000</v>
      </c>
    </row>
    <row r="8" spans="1:11" ht="12.75">
      <c r="A8" s="22" t="s">
        <v>21</v>
      </c>
      <c r="B8" s="6">
        <v>164214698</v>
      </c>
      <c r="C8" s="6">
        <v>165337222</v>
      </c>
      <c r="D8" s="23">
        <v>172480334</v>
      </c>
      <c r="E8" s="24">
        <v>188874000</v>
      </c>
      <c r="F8" s="6">
        <v>194729415</v>
      </c>
      <c r="G8" s="25">
        <v>194729415</v>
      </c>
      <c r="H8" s="26">
        <v>192109752</v>
      </c>
      <c r="I8" s="24">
        <v>230509000</v>
      </c>
      <c r="J8" s="6">
        <v>224026000</v>
      </c>
      <c r="K8" s="25">
        <v>240687000</v>
      </c>
    </row>
    <row r="9" spans="1:11" ht="12.75">
      <c r="A9" s="22" t="s">
        <v>22</v>
      </c>
      <c r="B9" s="6">
        <v>131046109</v>
      </c>
      <c r="C9" s="6">
        <v>198630221</v>
      </c>
      <c r="D9" s="23">
        <v>242558960</v>
      </c>
      <c r="E9" s="24">
        <v>196144900</v>
      </c>
      <c r="F9" s="6">
        <v>217144900</v>
      </c>
      <c r="G9" s="25">
        <v>217144900</v>
      </c>
      <c r="H9" s="26">
        <v>213288784</v>
      </c>
      <c r="I9" s="24">
        <v>206464500</v>
      </c>
      <c r="J9" s="6">
        <v>202638159</v>
      </c>
      <c r="K9" s="25">
        <v>202824413</v>
      </c>
    </row>
    <row r="10" spans="1:11" ht="20.25">
      <c r="A10" s="27" t="s">
        <v>94</v>
      </c>
      <c r="B10" s="28">
        <f>SUM(B5:B9)</f>
        <v>1742556886</v>
      </c>
      <c r="C10" s="29">
        <f aca="true" t="shared" si="0" ref="C10:K10">SUM(C5:C9)</f>
        <v>1791676385</v>
      </c>
      <c r="D10" s="30">
        <f t="shared" si="0"/>
        <v>1949081217</v>
      </c>
      <c r="E10" s="28">
        <f t="shared" si="0"/>
        <v>2053839339</v>
      </c>
      <c r="F10" s="29">
        <f t="shared" si="0"/>
        <v>1983494754</v>
      </c>
      <c r="G10" s="31">
        <f t="shared" si="0"/>
        <v>1983494754</v>
      </c>
      <c r="H10" s="32">
        <f t="shared" si="0"/>
        <v>1833636615</v>
      </c>
      <c r="I10" s="28">
        <f t="shared" si="0"/>
        <v>2203611732</v>
      </c>
      <c r="J10" s="29">
        <f t="shared" si="0"/>
        <v>2328538343</v>
      </c>
      <c r="K10" s="31">
        <f t="shared" si="0"/>
        <v>2468269721</v>
      </c>
    </row>
    <row r="11" spans="1:11" ht="12.75">
      <c r="A11" s="22" t="s">
        <v>23</v>
      </c>
      <c r="B11" s="6">
        <v>602966171</v>
      </c>
      <c r="C11" s="6">
        <v>567316835</v>
      </c>
      <c r="D11" s="23">
        <v>647309193</v>
      </c>
      <c r="E11" s="24">
        <v>716651971</v>
      </c>
      <c r="F11" s="6">
        <v>698651971</v>
      </c>
      <c r="G11" s="25">
        <v>698651971</v>
      </c>
      <c r="H11" s="26">
        <v>688565282</v>
      </c>
      <c r="I11" s="24">
        <v>770965643</v>
      </c>
      <c r="J11" s="6">
        <v>818205160</v>
      </c>
      <c r="K11" s="25">
        <v>864257900</v>
      </c>
    </row>
    <row r="12" spans="1:11" ht="12.75">
      <c r="A12" s="22" t="s">
        <v>24</v>
      </c>
      <c r="B12" s="6">
        <v>20948087</v>
      </c>
      <c r="C12" s="6">
        <v>25011009</v>
      </c>
      <c r="D12" s="23">
        <v>28409360</v>
      </c>
      <c r="E12" s="24">
        <v>29335309</v>
      </c>
      <c r="F12" s="6">
        <v>29685309</v>
      </c>
      <c r="G12" s="25">
        <v>29685309</v>
      </c>
      <c r="H12" s="26">
        <v>28387557</v>
      </c>
      <c r="I12" s="24">
        <v>31752783</v>
      </c>
      <c r="J12" s="6">
        <v>33816712</v>
      </c>
      <c r="K12" s="25">
        <v>35845715</v>
      </c>
    </row>
    <row r="13" spans="1:11" ht="12.75">
      <c r="A13" s="22" t="s">
        <v>95</v>
      </c>
      <c r="B13" s="6">
        <v>57792050</v>
      </c>
      <c r="C13" s="6">
        <v>60290682</v>
      </c>
      <c r="D13" s="23">
        <v>64442505</v>
      </c>
      <c r="E13" s="24">
        <v>69250000</v>
      </c>
      <c r="F13" s="6">
        <v>69250000</v>
      </c>
      <c r="G13" s="25">
        <v>69250000</v>
      </c>
      <c r="H13" s="26">
        <v>61696776</v>
      </c>
      <c r="I13" s="24">
        <v>71600000</v>
      </c>
      <c r="J13" s="6">
        <v>76723600</v>
      </c>
      <c r="K13" s="25">
        <v>81747367</v>
      </c>
    </row>
    <row r="14" spans="1:11" ht="12.75">
      <c r="A14" s="22" t="s">
        <v>25</v>
      </c>
      <c r="B14" s="6">
        <v>29018431</v>
      </c>
      <c r="C14" s="6">
        <v>27789438</v>
      </c>
      <c r="D14" s="23">
        <v>27213051</v>
      </c>
      <c r="E14" s="24">
        <v>25798836</v>
      </c>
      <c r="F14" s="6">
        <v>26298836</v>
      </c>
      <c r="G14" s="25">
        <v>26298836</v>
      </c>
      <c r="H14" s="26">
        <v>25790059</v>
      </c>
      <c r="I14" s="24">
        <v>24660741</v>
      </c>
      <c r="J14" s="6">
        <v>23543121</v>
      </c>
      <c r="K14" s="25">
        <v>22342998</v>
      </c>
    </row>
    <row r="15" spans="1:11" ht="12.75">
      <c r="A15" s="22" t="s">
        <v>26</v>
      </c>
      <c r="B15" s="6">
        <v>587693637</v>
      </c>
      <c r="C15" s="6">
        <v>613713857</v>
      </c>
      <c r="D15" s="23">
        <v>686601850</v>
      </c>
      <c r="E15" s="24">
        <v>723111520</v>
      </c>
      <c r="F15" s="6">
        <v>739446245</v>
      </c>
      <c r="G15" s="25">
        <v>739446245</v>
      </c>
      <c r="H15" s="26">
        <v>713567450</v>
      </c>
      <c r="I15" s="24">
        <v>808724913</v>
      </c>
      <c r="J15" s="6">
        <v>848237721</v>
      </c>
      <c r="K15" s="25">
        <v>904639476</v>
      </c>
    </row>
    <row r="16" spans="1:11" ht="12.75">
      <c r="A16" s="22" t="s">
        <v>21</v>
      </c>
      <c r="B16" s="6">
        <v>6625231</v>
      </c>
      <c r="C16" s="6">
        <v>7984007</v>
      </c>
      <c r="D16" s="23">
        <v>9324953</v>
      </c>
      <c r="E16" s="24">
        <v>9670000</v>
      </c>
      <c r="F16" s="6">
        <v>6970000</v>
      </c>
      <c r="G16" s="25">
        <v>6970000</v>
      </c>
      <c r="H16" s="26">
        <v>3940283</v>
      </c>
      <c r="I16" s="24">
        <v>7670000</v>
      </c>
      <c r="J16" s="6">
        <v>7710200</v>
      </c>
      <c r="K16" s="25">
        <v>7749261</v>
      </c>
    </row>
    <row r="17" spans="1:11" ht="12.75">
      <c r="A17" s="22" t="s">
        <v>27</v>
      </c>
      <c r="B17" s="6">
        <v>313628640</v>
      </c>
      <c r="C17" s="6">
        <v>320226888</v>
      </c>
      <c r="D17" s="23">
        <v>473017403</v>
      </c>
      <c r="E17" s="24">
        <v>473038379</v>
      </c>
      <c r="F17" s="6">
        <v>430639069</v>
      </c>
      <c r="G17" s="25">
        <v>430639069</v>
      </c>
      <c r="H17" s="26">
        <v>339038049</v>
      </c>
      <c r="I17" s="24">
        <v>478835733</v>
      </c>
      <c r="J17" s="6">
        <v>510769398</v>
      </c>
      <c r="K17" s="25">
        <v>540954451</v>
      </c>
    </row>
    <row r="18" spans="1:11" ht="12.75">
      <c r="A18" s="33" t="s">
        <v>28</v>
      </c>
      <c r="B18" s="34">
        <f>SUM(B11:B17)</f>
        <v>1618672247</v>
      </c>
      <c r="C18" s="35">
        <f aca="true" t="shared" si="1" ref="C18:K18">SUM(C11:C17)</f>
        <v>1622332716</v>
      </c>
      <c r="D18" s="36">
        <f t="shared" si="1"/>
        <v>1936318315</v>
      </c>
      <c r="E18" s="34">
        <f t="shared" si="1"/>
        <v>2046856015</v>
      </c>
      <c r="F18" s="35">
        <f t="shared" si="1"/>
        <v>2000941430</v>
      </c>
      <c r="G18" s="37">
        <f t="shared" si="1"/>
        <v>2000941430</v>
      </c>
      <c r="H18" s="38">
        <f t="shared" si="1"/>
        <v>1860985456</v>
      </c>
      <c r="I18" s="34">
        <f t="shared" si="1"/>
        <v>2194209813</v>
      </c>
      <c r="J18" s="35">
        <f t="shared" si="1"/>
        <v>2319005912</v>
      </c>
      <c r="K18" s="37">
        <f t="shared" si="1"/>
        <v>2457537168</v>
      </c>
    </row>
    <row r="19" spans="1:11" ht="12.75">
      <c r="A19" s="33" t="s">
        <v>29</v>
      </c>
      <c r="B19" s="39">
        <f>+B10-B18</f>
        <v>123884639</v>
      </c>
      <c r="C19" s="40">
        <f aca="true" t="shared" si="2" ref="C19:K19">+C10-C18</f>
        <v>169343669</v>
      </c>
      <c r="D19" s="41">
        <f t="shared" si="2"/>
        <v>12762902</v>
      </c>
      <c r="E19" s="39">
        <f t="shared" si="2"/>
        <v>6983324</v>
      </c>
      <c r="F19" s="40">
        <f t="shared" si="2"/>
        <v>-17446676</v>
      </c>
      <c r="G19" s="42">
        <f t="shared" si="2"/>
        <v>-17446676</v>
      </c>
      <c r="H19" s="43">
        <f t="shared" si="2"/>
        <v>-27348841</v>
      </c>
      <c r="I19" s="39">
        <f t="shared" si="2"/>
        <v>9401919</v>
      </c>
      <c r="J19" s="40">
        <f t="shared" si="2"/>
        <v>9532431</v>
      </c>
      <c r="K19" s="42">
        <f t="shared" si="2"/>
        <v>10732553</v>
      </c>
    </row>
    <row r="20" spans="1:11" ht="20.25">
      <c r="A20" s="44" t="s">
        <v>30</v>
      </c>
      <c r="B20" s="45">
        <v>111728307</v>
      </c>
      <c r="C20" s="46">
        <v>89522672</v>
      </c>
      <c r="D20" s="47">
        <v>203032733</v>
      </c>
      <c r="E20" s="45">
        <v>285063000</v>
      </c>
      <c r="F20" s="46">
        <v>193560495</v>
      </c>
      <c r="G20" s="48">
        <v>193560495</v>
      </c>
      <c r="H20" s="49">
        <v>197253603</v>
      </c>
      <c r="I20" s="45">
        <v>157285000</v>
      </c>
      <c r="J20" s="46">
        <v>153497000</v>
      </c>
      <c r="K20" s="48">
        <v>168266000</v>
      </c>
    </row>
    <row r="21" spans="1:11" ht="12.75">
      <c r="A21" s="22" t="s">
        <v>96</v>
      </c>
      <c r="B21" s="50">
        <v>260513</v>
      </c>
      <c r="C21" s="51">
        <v>0</v>
      </c>
      <c r="D21" s="52">
        <v>4561345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97</v>
      </c>
      <c r="B22" s="56">
        <f>SUM(B19:B21)</f>
        <v>235873459</v>
      </c>
      <c r="C22" s="57">
        <f aca="true" t="shared" si="3" ref="C22:K22">SUM(C19:C21)</f>
        <v>258866341</v>
      </c>
      <c r="D22" s="58">
        <f t="shared" si="3"/>
        <v>220356980</v>
      </c>
      <c r="E22" s="56">
        <f t="shared" si="3"/>
        <v>292046324</v>
      </c>
      <c r="F22" s="57">
        <f t="shared" si="3"/>
        <v>176113819</v>
      </c>
      <c r="G22" s="59">
        <f t="shared" si="3"/>
        <v>176113819</v>
      </c>
      <c r="H22" s="60">
        <f t="shared" si="3"/>
        <v>169904762</v>
      </c>
      <c r="I22" s="56">
        <f t="shared" si="3"/>
        <v>166686919</v>
      </c>
      <c r="J22" s="57">
        <f t="shared" si="3"/>
        <v>163029431</v>
      </c>
      <c r="K22" s="59">
        <f t="shared" si="3"/>
        <v>178998553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235873459</v>
      </c>
      <c r="C24" s="40">
        <f aca="true" t="shared" si="4" ref="C24:K24">SUM(C22:C23)</f>
        <v>258866341</v>
      </c>
      <c r="D24" s="41">
        <f t="shared" si="4"/>
        <v>220356980</v>
      </c>
      <c r="E24" s="39">
        <f t="shared" si="4"/>
        <v>292046324</v>
      </c>
      <c r="F24" s="40">
        <f t="shared" si="4"/>
        <v>176113819</v>
      </c>
      <c r="G24" s="42">
        <f t="shared" si="4"/>
        <v>176113819</v>
      </c>
      <c r="H24" s="43">
        <f t="shared" si="4"/>
        <v>169904762</v>
      </c>
      <c r="I24" s="39">
        <f t="shared" si="4"/>
        <v>166686919</v>
      </c>
      <c r="J24" s="40">
        <f t="shared" si="4"/>
        <v>163029431</v>
      </c>
      <c r="K24" s="42">
        <f t="shared" si="4"/>
        <v>178998553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151650693</v>
      </c>
      <c r="C27" s="7">
        <v>119690649</v>
      </c>
      <c r="D27" s="69">
        <v>245757999</v>
      </c>
      <c r="E27" s="70">
        <v>333241430</v>
      </c>
      <c r="F27" s="7">
        <v>231112992</v>
      </c>
      <c r="G27" s="71">
        <v>231112992</v>
      </c>
      <c r="H27" s="72">
        <v>200685190</v>
      </c>
      <c r="I27" s="70">
        <v>184285000</v>
      </c>
      <c r="J27" s="7">
        <v>180497000</v>
      </c>
      <c r="K27" s="71">
        <v>209266000</v>
      </c>
    </row>
    <row r="28" spans="1:11" ht="12.75">
      <c r="A28" s="73" t="s">
        <v>34</v>
      </c>
      <c r="B28" s="6">
        <v>111728307</v>
      </c>
      <c r="C28" s="6">
        <v>89522673</v>
      </c>
      <c r="D28" s="23">
        <v>183356385</v>
      </c>
      <c r="E28" s="24">
        <v>296795413</v>
      </c>
      <c r="F28" s="6">
        <v>193560495</v>
      </c>
      <c r="G28" s="25">
        <v>193560495</v>
      </c>
      <c r="H28" s="26">
        <v>177022723</v>
      </c>
      <c r="I28" s="24">
        <v>157285000</v>
      </c>
      <c r="J28" s="6">
        <v>153497000</v>
      </c>
      <c r="K28" s="25">
        <v>168266000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39922386</v>
      </c>
      <c r="C31" s="6">
        <v>30167976</v>
      </c>
      <c r="D31" s="23">
        <v>0</v>
      </c>
      <c r="E31" s="24">
        <v>0</v>
      </c>
      <c r="F31" s="6">
        <v>37552497</v>
      </c>
      <c r="G31" s="25">
        <v>37552497</v>
      </c>
      <c r="H31" s="26">
        <v>23662467</v>
      </c>
      <c r="I31" s="24">
        <v>27000000</v>
      </c>
      <c r="J31" s="6">
        <v>27000000</v>
      </c>
      <c r="K31" s="25">
        <v>41000000</v>
      </c>
    </row>
    <row r="32" spans="1:11" ht="12.75">
      <c r="A32" s="33" t="s">
        <v>37</v>
      </c>
      <c r="B32" s="7">
        <f>SUM(B28:B31)</f>
        <v>151650693</v>
      </c>
      <c r="C32" s="7">
        <f aca="true" t="shared" si="5" ref="C32:K32">SUM(C28:C31)</f>
        <v>119690649</v>
      </c>
      <c r="D32" s="69">
        <f t="shared" si="5"/>
        <v>183356385</v>
      </c>
      <c r="E32" s="70">
        <f t="shared" si="5"/>
        <v>296795413</v>
      </c>
      <c r="F32" s="7">
        <f t="shared" si="5"/>
        <v>231112992</v>
      </c>
      <c r="G32" s="71">
        <f t="shared" si="5"/>
        <v>231112992</v>
      </c>
      <c r="H32" s="72">
        <f t="shared" si="5"/>
        <v>200685190</v>
      </c>
      <c r="I32" s="70">
        <f t="shared" si="5"/>
        <v>184285000</v>
      </c>
      <c r="J32" s="7">
        <f t="shared" si="5"/>
        <v>180497000</v>
      </c>
      <c r="K32" s="71">
        <f t="shared" si="5"/>
        <v>209266000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1162808493</v>
      </c>
      <c r="C35" s="6">
        <v>1355404506</v>
      </c>
      <c r="D35" s="23">
        <v>105160786</v>
      </c>
      <c r="E35" s="24">
        <v>1461762231</v>
      </c>
      <c r="F35" s="6">
        <v>1338012726</v>
      </c>
      <c r="G35" s="25">
        <v>1338012726</v>
      </c>
      <c r="H35" s="26">
        <v>168002518</v>
      </c>
      <c r="I35" s="24">
        <v>1619235908</v>
      </c>
      <c r="J35" s="6">
        <v>1804346313</v>
      </c>
      <c r="K35" s="25">
        <v>1844456683</v>
      </c>
    </row>
    <row r="36" spans="1:11" ht="12.75">
      <c r="A36" s="22" t="s">
        <v>40</v>
      </c>
      <c r="B36" s="6">
        <v>1636368690</v>
      </c>
      <c r="C36" s="6">
        <v>1686168773</v>
      </c>
      <c r="D36" s="23">
        <v>168856184</v>
      </c>
      <c r="E36" s="24">
        <v>2042628102</v>
      </c>
      <c r="F36" s="6">
        <v>2081814790</v>
      </c>
      <c r="G36" s="25">
        <v>2081814790</v>
      </c>
      <c r="H36" s="26">
        <v>107554790</v>
      </c>
      <c r="I36" s="24">
        <v>2075799082</v>
      </c>
      <c r="J36" s="6">
        <v>2117149097</v>
      </c>
      <c r="K36" s="25">
        <v>2177612692</v>
      </c>
    </row>
    <row r="37" spans="1:11" ht="12.75">
      <c r="A37" s="22" t="s">
        <v>41</v>
      </c>
      <c r="B37" s="6">
        <v>238888715</v>
      </c>
      <c r="C37" s="6">
        <v>266704315</v>
      </c>
      <c r="D37" s="23">
        <v>24780178</v>
      </c>
      <c r="E37" s="24">
        <v>501890783</v>
      </c>
      <c r="F37" s="6">
        <v>273621991</v>
      </c>
      <c r="G37" s="25">
        <v>273621991</v>
      </c>
      <c r="H37" s="26">
        <v>146776656</v>
      </c>
      <c r="I37" s="24">
        <v>276207535</v>
      </c>
      <c r="J37" s="6">
        <v>282112208</v>
      </c>
      <c r="K37" s="25">
        <v>292253200</v>
      </c>
    </row>
    <row r="38" spans="1:11" ht="12.75">
      <c r="A38" s="22" t="s">
        <v>42</v>
      </c>
      <c r="B38" s="6">
        <v>480530891</v>
      </c>
      <c r="C38" s="6">
        <v>426578466</v>
      </c>
      <c r="D38" s="23">
        <v>15320996</v>
      </c>
      <c r="E38" s="24">
        <v>220286445</v>
      </c>
      <c r="F38" s="6">
        <v>479924925</v>
      </c>
      <c r="G38" s="25">
        <v>479924925</v>
      </c>
      <c r="H38" s="26">
        <v>18368941</v>
      </c>
      <c r="I38" s="24">
        <v>448139273</v>
      </c>
      <c r="J38" s="6">
        <v>436916658</v>
      </c>
      <c r="K38" s="25">
        <v>425192461</v>
      </c>
    </row>
    <row r="39" spans="1:11" ht="12.75">
      <c r="A39" s="22" t="s">
        <v>43</v>
      </c>
      <c r="B39" s="6">
        <v>2079757577</v>
      </c>
      <c r="C39" s="6">
        <v>2348290498</v>
      </c>
      <c r="D39" s="23">
        <v>13558797</v>
      </c>
      <c r="E39" s="24">
        <v>2490166781</v>
      </c>
      <c r="F39" s="6">
        <v>2490166781</v>
      </c>
      <c r="G39" s="25">
        <v>2490166781</v>
      </c>
      <c r="H39" s="26">
        <v>23856093</v>
      </c>
      <c r="I39" s="24">
        <v>2970688182</v>
      </c>
      <c r="J39" s="6">
        <v>3202466544</v>
      </c>
      <c r="K39" s="25">
        <v>3304623714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146293347</v>
      </c>
      <c r="C42" s="6">
        <v>114353797</v>
      </c>
      <c r="D42" s="23">
        <v>-1628772230</v>
      </c>
      <c r="E42" s="24">
        <v>-1750606015</v>
      </c>
      <c r="F42" s="6">
        <v>-1724691430</v>
      </c>
      <c r="G42" s="25">
        <v>-1724691430</v>
      </c>
      <c r="H42" s="26">
        <v>-1592926849</v>
      </c>
      <c r="I42" s="24">
        <v>-1896609813</v>
      </c>
      <c r="J42" s="6">
        <v>-2001482312</v>
      </c>
      <c r="K42" s="25">
        <v>-2115805801</v>
      </c>
    </row>
    <row r="43" spans="1:11" ht="12.75">
      <c r="A43" s="22" t="s">
        <v>46</v>
      </c>
      <c r="B43" s="6">
        <v>-151650839</v>
      </c>
      <c r="C43" s="6">
        <v>-119690648</v>
      </c>
      <c r="D43" s="23">
        <v>0</v>
      </c>
      <c r="E43" s="24">
        <v>31369688</v>
      </c>
      <c r="F43" s="6">
        <v>-39186688</v>
      </c>
      <c r="G43" s="25">
        <v>-39186688</v>
      </c>
      <c r="H43" s="26">
        <v>7817000</v>
      </c>
      <c r="I43" s="24">
        <v>78000</v>
      </c>
      <c r="J43" s="6">
        <v>77000</v>
      </c>
      <c r="K43" s="25">
        <v>76620</v>
      </c>
    </row>
    <row r="44" spans="1:11" ht="12.75">
      <c r="A44" s="22" t="s">
        <v>47</v>
      </c>
      <c r="B44" s="6">
        <v>-10824084</v>
      </c>
      <c r="C44" s="6">
        <v>-8203519</v>
      </c>
      <c r="D44" s="23">
        <v>2422824</v>
      </c>
      <c r="E44" s="24">
        <v>-2400285</v>
      </c>
      <c r="F44" s="6">
        <v>21970194</v>
      </c>
      <c r="G44" s="25">
        <v>21970194</v>
      </c>
      <c r="H44" s="26">
        <v>-28795245</v>
      </c>
      <c r="I44" s="24">
        <v>-7517313</v>
      </c>
      <c r="J44" s="6">
        <v>-7535779</v>
      </c>
      <c r="K44" s="25">
        <v>-8615996</v>
      </c>
    </row>
    <row r="45" spans="1:11" ht="12.75">
      <c r="A45" s="33" t="s">
        <v>48</v>
      </c>
      <c r="B45" s="7">
        <v>259275698</v>
      </c>
      <c r="C45" s="7">
        <v>245735328</v>
      </c>
      <c r="D45" s="69">
        <v>-1626349406</v>
      </c>
      <c r="E45" s="70">
        <v>-1477987633</v>
      </c>
      <c r="F45" s="7">
        <v>-1498258945</v>
      </c>
      <c r="G45" s="71">
        <v>-1498258945</v>
      </c>
      <c r="H45" s="72">
        <v>-1613905094</v>
      </c>
      <c r="I45" s="70">
        <v>-1796785588</v>
      </c>
      <c r="J45" s="7">
        <v>-1806891494</v>
      </c>
      <c r="K45" s="71">
        <v>-1741547458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259275698</v>
      </c>
      <c r="C48" s="6">
        <v>245735328</v>
      </c>
      <c r="D48" s="23">
        <v>-144959882</v>
      </c>
      <c r="E48" s="24">
        <v>183583871</v>
      </c>
      <c r="F48" s="6">
        <v>115263538</v>
      </c>
      <c r="G48" s="25">
        <v>115263538</v>
      </c>
      <c r="H48" s="26">
        <v>-7544139</v>
      </c>
      <c r="I48" s="24">
        <v>202092544</v>
      </c>
      <c r="J48" s="6">
        <v>382843243</v>
      </c>
      <c r="K48" s="25">
        <v>380735997</v>
      </c>
    </row>
    <row r="49" spans="1:11" ht="12.75">
      <c r="A49" s="22" t="s">
        <v>51</v>
      </c>
      <c r="B49" s="6">
        <f>+B75</f>
        <v>-458496143.2367636</v>
      </c>
      <c r="C49" s="6">
        <f aca="true" t="shared" si="6" ref="C49:K49">+C75</f>
        <v>-610627500.588969</v>
      </c>
      <c r="D49" s="23">
        <f t="shared" si="6"/>
        <v>148995518</v>
      </c>
      <c r="E49" s="24">
        <f t="shared" si="6"/>
        <v>316672270</v>
      </c>
      <c r="F49" s="6">
        <f t="shared" si="6"/>
        <v>316672270</v>
      </c>
      <c r="G49" s="25">
        <f t="shared" si="6"/>
        <v>316672270</v>
      </c>
      <c r="H49" s="26">
        <f t="shared" si="6"/>
        <v>144179674</v>
      </c>
      <c r="I49" s="24">
        <f t="shared" si="6"/>
        <v>289330633</v>
      </c>
      <c r="J49" s="6">
        <f t="shared" si="6"/>
        <v>294198797</v>
      </c>
      <c r="K49" s="25">
        <f t="shared" si="6"/>
        <v>316570046</v>
      </c>
    </row>
    <row r="50" spans="1:11" ht="12.75">
      <c r="A50" s="33" t="s">
        <v>52</v>
      </c>
      <c r="B50" s="7">
        <f>+B48-B49</f>
        <v>717771841.2367636</v>
      </c>
      <c r="C50" s="7">
        <f aca="true" t="shared" si="7" ref="C50:K50">+C48-C49</f>
        <v>856362828.588969</v>
      </c>
      <c r="D50" s="69">
        <f t="shared" si="7"/>
        <v>-293955400</v>
      </c>
      <c r="E50" s="70">
        <f t="shared" si="7"/>
        <v>-133088399</v>
      </c>
      <c r="F50" s="7">
        <f t="shared" si="7"/>
        <v>-201408732</v>
      </c>
      <c r="G50" s="71">
        <f t="shared" si="7"/>
        <v>-201408732</v>
      </c>
      <c r="H50" s="72">
        <f t="shared" si="7"/>
        <v>-151723813</v>
      </c>
      <c r="I50" s="70">
        <f t="shared" si="7"/>
        <v>-87238089</v>
      </c>
      <c r="J50" s="7">
        <f t="shared" si="7"/>
        <v>88644446</v>
      </c>
      <c r="K50" s="71">
        <f t="shared" si="7"/>
        <v>64165951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1634720521</v>
      </c>
      <c r="C53" s="6">
        <v>1670820452</v>
      </c>
      <c r="D53" s="23">
        <v>168856184</v>
      </c>
      <c r="E53" s="24">
        <v>2073997790</v>
      </c>
      <c r="F53" s="6">
        <v>2073997790</v>
      </c>
      <c r="G53" s="25">
        <v>2073997790</v>
      </c>
      <c r="H53" s="26">
        <v>107554790</v>
      </c>
      <c r="I53" s="24">
        <v>2068060082</v>
      </c>
      <c r="J53" s="6">
        <v>2109487097</v>
      </c>
      <c r="K53" s="25">
        <v>2170027312</v>
      </c>
    </row>
    <row r="54" spans="1:11" ht="12.75">
      <c r="A54" s="22" t="s">
        <v>55</v>
      </c>
      <c r="B54" s="6">
        <v>57792050</v>
      </c>
      <c r="C54" s="6">
        <v>60290682</v>
      </c>
      <c r="D54" s="23">
        <v>0</v>
      </c>
      <c r="E54" s="24">
        <v>69250000</v>
      </c>
      <c r="F54" s="6">
        <v>69250000</v>
      </c>
      <c r="G54" s="25">
        <v>69250000</v>
      </c>
      <c r="H54" s="26">
        <v>61696776</v>
      </c>
      <c r="I54" s="24">
        <v>71600000</v>
      </c>
      <c r="J54" s="6">
        <v>76723600</v>
      </c>
      <c r="K54" s="25">
        <v>81747367</v>
      </c>
    </row>
    <row r="55" spans="1:11" ht="12.75">
      <c r="A55" s="22" t="s">
        <v>56</v>
      </c>
      <c r="B55" s="6">
        <v>92348292</v>
      </c>
      <c r="C55" s="6">
        <v>78479021</v>
      </c>
      <c r="D55" s="23">
        <v>171637843</v>
      </c>
      <c r="E55" s="24">
        <v>249634208</v>
      </c>
      <c r="F55" s="6">
        <v>153196482</v>
      </c>
      <c r="G55" s="25">
        <v>153196482</v>
      </c>
      <c r="H55" s="26">
        <v>137169219</v>
      </c>
      <c r="I55" s="24">
        <v>99436371</v>
      </c>
      <c r="J55" s="6">
        <v>130950000</v>
      </c>
      <c r="K55" s="25">
        <v>138000000</v>
      </c>
    </row>
    <row r="56" spans="1:11" ht="12.75">
      <c r="A56" s="22" t="s">
        <v>57</v>
      </c>
      <c r="B56" s="6">
        <v>133683500</v>
      </c>
      <c r="C56" s="6">
        <v>121747706</v>
      </c>
      <c r="D56" s="23">
        <v>252760773</v>
      </c>
      <c r="E56" s="24">
        <v>248762602</v>
      </c>
      <c r="F56" s="6">
        <v>245287789</v>
      </c>
      <c r="G56" s="25">
        <v>245287789</v>
      </c>
      <c r="H56" s="26">
        <v>232446141</v>
      </c>
      <c r="I56" s="24">
        <v>260950346</v>
      </c>
      <c r="J56" s="6">
        <v>280185486</v>
      </c>
      <c r="K56" s="25">
        <v>299439894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47009775</v>
      </c>
      <c r="C59" s="6">
        <v>46989451</v>
      </c>
      <c r="D59" s="23">
        <v>65532698</v>
      </c>
      <c r="E59" s="24">
        <v>150745927</v>
      </c>
      <c r="F59" s="6">
        <v>147745927</v>
      </c>
      <c r="G59" s="25">
        <v>147745927</v>
      </c>
      <c r="H59" s="26">
        <v>147745927</v>
      </c>
      <c r="I59" s="24">
        <v>127175945</v>
      </c>
      <c r="J59" s="6">
        <v>130994014</v>
      </c>
      <c r="K59" s="25">
        <v>149274482</v>
      </c>
    </row>
    <row r="60" spans="1:11" ht="12.75">
      <c r="A60" s="90" t="s">
        <v>60</v>
      </c>
      <c r="B60" s="6">
        <v>107476</v>
      </c>
      <c r="C60" s="6">
        <v>111919</v>
      </c>
      <c r="D60" s="23">
        <v>26434021</v>
      </c>
      <c r="E60" s="24">
        <v>32202336</v>
      </c>
      <c r="F60" s="6">
        <v>27202336</v>
      </c>
      <c r="G60" s="25">
        <v>27202336</v>
      </c>
      <c r="H60" s="26">
        <v>27202336</v>
      </c>
      <c r="I60" s="24">
        <v>32189837</v>
      </c>
      <c r="J60" s="6">
        <v>34235292</v>
      </c>
      <c r="K60" s="25">
        <v>36231583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1730</v>
      </c>
      <c r="C62" s="98">
        <v>870</v>
      </c>
      <c r="D62" s="99">
        <v>1730</v>
      </c>
      <c r="E62" s="97">
        <v>1730</v>
      </c>
      <c r="F62" s="98">
        <v>1730</v>
      </c>
      <c r="G62" s="99">
        <v>1730</v>
      </c>
      <c r="H62" s="100">
        <v>1730</v>
      </c>
      <c r="I62" s="97">
        <v>1730</v>
      </c>
      <c r="J62" s="98">
        <v>1730</v>
      </c>
      <c r="K62" s="99">
        <v>1730</v>
      </c>
    </row>
    <row r="63" spans="1:11" ht="12.75">
      <c r="A63" s="96" t="s">
        <v>63</v>
      </c>
      <c r="B63" s="97">
        <v>4305</v>
      </c>
      <c r="C63" s="98">
        <v>4305</v>
      </c>
      <c r="D63" s="99">
        <v>4305</v>
      </c>
      <c r="E63" s="97">
        <v>4381</v>
      </c>
      <c r="F63" s="98">
        <v>4381</v>
      </c>
      <c r="G63" s="99">
        <v>4381</v>
      </c>
      <c r="H63" s="100">
        <v>4381</v>
      </c>
      <c r="I63" s="97">
        <v>4457</v>
      </c>
      <c r="J63" s="98">
        <v>4534</v>
      </c>
      <c r="K63" s="99">
        <v>4534</v>
      </c>
    </row>
    <row r="64" spans="1:11" ht="12.75">
      <c r="A64" s="96" t="s">
        <v>64</v>
      </c>
      <c r="B64" s="97">
        <v>6980</v>
      </c>
      <c r="C64" s="98">
        <v>6980</v>
      </c>
      <c r="D64" s="99">
        <v>13960</v>
      </c>
      <c r="E64" s="97">
        <v>7056</v>
      </c>
      <c r="F64" s="98">
        <v>7056</v>
      </c>
      <c r="G64" s="99">
        <v>7056</v>
      </c>
      <c r="H64" s="100">
        <v>7056</v>
      </c>
      <c r="I64" s="97">
        <v>7132</v>
      </c>
      <c r="J64" s="98">
        <v>7209</v>
      </c>
      <c r="K64" s="99">
        <v>7209</v>
      </c>
    </row>
    <row r="65" spans="1:11" ht="12.75">
      <c r="A65" s="96" t="s">
        <v>65</v>
      </c>
      <c r="B65" s="97">
        <v>9300</v>
      </c>
      <c r="C65" s="98">
        <v>9300</v>
      </c>
      <c r="D65" s="99">
        <v>9300</v>
      </c>
      <c r="E65" s="97">
        <v>9376</v>
      </c>
      <c r="F65" s="98">
        <v>9376</v>
      </c>
      <c r="G65" s="99">
        <v>9376</v>
      </c>
      <c r="H65" s="100">
        <v>9376</v>
      </c>
      <c r="I65" s="97">
        <v>9452</v>
      </c>
      <c r="J65" s="98">
        <v>9529</v>
      </c>
      <c r="K65" s="99">
        <v>9529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0.7512917337803174</v>
      </c>
      <c r="C70" s="5">
        <f aca="true" t="shared" si="8" ref="C70:K70">IF(ISERROR(C71/C72),0,(C71/C72))</f>
        <v>0.7268768090045994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1092508802</v>
      </c>
      <c r="C71" s="2">
        <f aca="true" t="shared" si="9" ref="C71:K71">+C83</f>
        <v>1069981590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1454173862</v>
      </c>
      <c r="C72" s="2">
        <f aca="true" t="shared" si="10" ref="C72:K72">+C77</f>
        <v>1472026039</v>
      </c>
      <c r="D72" s="2">
        <f t="shared" si="10"/>
        <v>1583107046</v>
      </c>
      <c r="E72" s="2">
        <f t="shared" si="10"/>
        <v>1714475339</v>
      </c>
      <c r="F72" s="2">
        <f t="shared" si="10"/>
        <v>1622275339</v>
      </c>
      <c r="G72" s="2">
        <f t="shared" si="10"/>
        <v>1622275339</v>
      </c>
      <c r="H72" s="2">
        <f t="shared" si="10"/>
        <v>1489517083</v>
      </c>
      <c r="I72" s="2">
        <f t="shared" si="10"/>
        <v>1820162732</v>
      </c>
      <c r="J72" s="2">
        <f t="shared" si="10"/>
        <v>1953250044</v>
      </c>
      <c r="K72" s="2">
        <f t="shared" si="10"/>
        <v>2079105215</v>
      </c>
    </row>
    <row r="73" spans="1:11" ht="12.75" hidden="1">
      <c r="A73" s="2" t="s">
        <v>102</v>
      </c>
      <c r="B73" s="2">
        <f>+B74</f>
        <v>-263484171.83333313</v>
      </c>
      <c r="C73" s="2">
        <f aca="true" t="shared" si="11" ref="C73:K73">+(C78+C80+C81+C82)-(B78+B80+B81+B82)</f>
        <v>212692382</v>
      </c>
      <c r="D73" s="2">
        <f t="shared" si="11"/>
        <v>-839328490</v>
      </c>
      <c r="E73" s="2">
        <f t="shared" si="11"/>
        <v>965709961</v>
      </c>
      <c r="F73" s="2">
        <f>+(F78+F80+F81+F82)-(D78+D80+D81+D82)</f>
        <v>949467477</v>
      </c>
      <c r="G73" s="2">
        <f>+(G78+G80+G81+G82)-(D78+D80+D81+D82)</f>
        <v>949467477</v>
      </c>
      <c r="H73" s="2">
        <f>+(H78+H80+H81+H82)-(D78+D80+D81+D82)</f>
        <v>-73191335</v>
      </c>
      <c r="I73" s="2">
        <f>+(I78+I80+I81+I82)-(E78+E80+E81+E82)</f>
        <v>176935524</v>
      </c>
      <c r="J73" s="2">
        <f t="shared" si="11"/>
        <v>3071772</v>
      </c>
      <c r="K73" s="2">
        <f t="shared" si="11"/>
        <v>40674025</v>
      </c>
    </row>
    <row r="74" spans="1:11" ht="12.75" hidden="1">
      <c r="A74" s="2" t="s">
        <v>103</v>
      </c>
      <c r="B74" s="2">
        <f>+TREND(C74:E74)</f>
        <v>-263484171.83333313</v>
      </c>
      <c r="C74" s="2">
        <f>+C73</f>
        <v>212692382</v>
      </c>
      <c r="D74" s="2">
        <f aca="true" t="shared" si="12" ref="D74:K74">+D73</f>
        <v>-839328490</v>
      </c>
      <c r="E74" s="2">
        <f t="shared" si="12"/>
        <v>965709961</v>
      </c>
      <c r="F74" s="2">
        <f t="shared" si="12"/>
        <v>949467477</v>
      </c>
      <c r="G74" s="2">
        <f t="shared" si="12"/>
        <v>949467477</v>
      </c>
      <c r="H74" s="2">
        <f t="shared" si="12"/>
        <v>-73191335</v>
      </c>
      <c r="I74" s="2">
        <f t="shared" si="12"/>
        <v>176935524</v>
      </c>
      <c r="J74" s="2">
        <f t="shared" si="12"/>
        <v>3071772</v>
      </c>
      <c r="K74" s="2">
        <f t="shared" si="12"/>
        <v>40674025</v>
      </c>
    </row>
    <row r="75" spans="1:11" ht="12.75" hidden="1">
      <c r="A75" s="2" t="s">
        <v>104</v>
      </c>
      <c r="B75" s="2">
        <f>+B84-(((B80+B81+B78)*B70)-B79)</f>
        <v>-458496143.2367636</v>
      </c>
      <c r="C75" s="2">
        <f aca="true" t="shared" si="13" ref="C75:K75">+C84-(((C80+C81+C78)*C70)-C79)</f>
        <v>-610627500.588969</v>
      </c>
      <c r="D75" s="2">
        <f t="shared" si="13"/>
        <v>148995518</v>
      </c>
      <c r="E75" s="2">
        <f t="shared" si="13"/>
        <v>316672270</v>
      </c>
      <c r="F75" s="2">
        <f t="shared" si="13"/>
        <v>316672270</v>
      </c>
      <c r="G75" s="2">
        <f t="shared" si="13"/>
        <v>316672270</v>
      </c>
      <c r="H75" s="2">
        <f t="shared" si="13"/>
        <v>144179674</v>
      </c>
      <c r="I75" s="2">
        <f t="shared" si="13"/>
        <v>289330633</v>
      </c>
      <c r="J75" s="2">
        <f t="shared" si="13"/>
        <v>294198797</v>
      </c>
      <c r="K75" s="2">
        <f t="shared" si="13"/>
        <v>316570046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1454173862</v>
      </c>
      <c r="C77" s="3">
        <v>1472026039</v>
      </c>
      <c r="D77" s="3">
        <v>1583107046</v>
      </c>
      <c r="E77" s="3">
        <v>1714475339</v>
      </c>
      <c r="F77" s="3">
        <v>1622275339</v>
      </c>
      <c r="G77" s="3">
        <v>1622275339</v>
      </c>
      <c r="H77" s="3">
        <v>1489517083</v>
      </c>
      <c r="I77" s="3">
        <v>1820162732</v>
      </c>
      <c r="J77" s="3">
        <v>1953250044</v>
      </c>
      <c r="K77" s="3">
        <v>2079105215</v>
      </c>
    </row>
    <row r="78" spans="1:11" ht="13.5" hidden="1">
      <c r="A78" s="1" t="s">
        <v>67</v>
      </c>
      <c r="B78" s="3">
        <v>1649035</v>
      </c>
      <c r="C78" s="3">
        <v>7484616</v>
      </c>
      <c r="D78" s="3">
        <v>0</v>
      </c>
      <c r="E78" s="3">
        <v>-31369688</v>
      </c>
      <c r="F78" s="3">
        <v>7817000</v>
      </c>
      <c r="G78" s="3">
        <v>7817000</v>
      </c>
      <c r="H78" s="3">
        <v>0</v>
      </c>
      <c r="I78" s="3">
        <v>7739000</v>
      </c>
      <c r="J78" s="3">
        <v>7662000</v>
      </c>
      <c r="K78" s="3">
        <v>7585380</v>
      </c>
    </row>
    <row r="79" spans="1:11" ht="13.5" hidden="1">
      <c r="A79" s="1" t="s">
        <v>68</v>
      </c>
      <c r="B79" s="3">
        <v>197025241</v>
      </c>
      <c r="C79" s="3">
        <v>178192393</v>
      </c>
      <c r="D79" s="3">
        <v>48630518</v>
      </c>
      <c r="E79" s="3">
        <v>221172270</v>
      </c>
      <c r="F79" s="3">
        <v>221172270</v>
      </c>
      <c r="G79" s="3">
        <v>221172270</v>
      </c>
      <c r="H79" s="3">
        <v>144179674</v>
      </c>
      <c r="I79" s="3">
        <v>221117633</v>
      </c>
      <c r="J79" s="3">
        <v>224150797</v>
      </c>
      <c r="K79" s="3">
        <v>230122046</v>
      </c>
    </row>
    <row r="80" spans="1:11" ht="13.5" hidden="1">
      <c r="A80" s="1" t="s">
        <v>69</v>
      </c>
      <c r="B80" s="3">
        <v>338941159</v>
      </c>
      <c r="C80" s="3">
        <v>708946130</v>
      </c>
      <c r="D80" s="3">
        <v>205954170</v>
      </c>
      <c r="E80" s="3">
        <v>946367333</v>
      </c>
      <c r="F80" s="3">
        <v>474096000</v>
      </c>
      <c r="G80" s="3">
        <v>474096000</v>
      </c>
      <c r="H80" s="3">
        <v>186758236</v>
      </c>
      <c r="I80" s="3">
        <v>619983241</v>
      </c>
      <c r="J80" s="3">
        <v>513282879</v>
      </c>
      <c r="K80" s="3">
        <v>435920933</v>
      </c>
    </row>
    <row r="81" spans="1:11" ht="13.5" hidden="1">
      <c r="A81" s="1" t="s">
        <v>70</v>
      </c>
      <c r="B81" s="3">
        <v>531935557</v>
      </c>
      <c r="C81" s="3">
        <v>368787387</v>
      </c>
      <c r="D81" s="3">
        <v>39935473</v>
      </c>
      <c r="E81" s="3">
        <v>296601959</v>
      </c>
      <c r="F81" s="3">
        <v>713444120</v>
      </c>
      <c r="G81" s="3">
        <v>713444120</v>
      </c>
      <c r="H81" s="3">
        <v>-14059928</v>
      </c>
      <c r="I81" s="3">
        <v>760812887</v>
      </c>
      <c r="J81" s="3">
        <v>870662021</v>
      </c>
      <c r="K81" s="3">
        <v>988774612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1092508802</v>
      </c>
      <c r="C83" s="3">
        <v>1069981590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100365000</v>
      </c>
      <c r="E84" s="3">
        <v>95500000</v>
      </c>
      <c r="F84" s="3">
        <v>95500000</v>
      </c>
      <c r="G84" s="3">
        <v>95500000</v>
      </c>
      <c r="H84" s="3">
        <v>0</v>
      </c>
      <c r="I84" s="3">
        <v>68213000</v>
      </c>
      <c r="J84" s="3">
        <v>70048000</v>
      </c>
      <c r="K84" s="3">
        <v>86448000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292796357</v>
      </c>
      <c r="C5" s="6">
        <v>269184617</v>
      </c>
      <c r="D5" s="23">
        <v>257978111</v>
      </c>
      <c r="E5" s="24">
        <v>320130600</v>
      </c>
      <c r="F5" s="6">
        <v>320130600</v>
      </c>
      <c r="G5" s="25">
        <v>320130600</v>
      </c>
      <c r="H5" s="26">
        <v>250693882</v>
      </c>
      <c r="I5" s="24">
        <v>270000001</v>
      </c>
      <c r="J5" s="6">
        <v>285000001</v>
      </c>
      <c r="K5" s="25">
        <v>300390002</v>
      </c>
    </row>
    <row r="6" spans="1:11" ht="12.75">
      <c r="A6" s="22" t="s">
        <v>19</v>
      </c>
      <c r="B6" s="6">
        <v>636886779</v>
      </c>
      <c r="C6" s="6">
        <v>682166627</v>
      </c>
      <c r="D6" s="23">
        <v>644353486</v>
      </c>
      <c r="E6" s="24">
        <v>728867500</v>
      </c>
      <c r="F6" s="6">
        <v>728867500</v>
      </c>
      <c r="G6" s="25">
        <v>728867500</v>
      </c>
      <c r="H6" s="26">
        <v>663757907</v>
      </c>
      <c r="I6" s="24">
        <v>741875000</v>
      </c>
      <c r="J6" s="6">
        <v>781862999</v>
      </c>
      <c r="K6" s="25">
        <v>823987916</v>
      </c>
    </row>
    <row r="7" spans="1:11" ht="12.75">
      <c r="A7" s="22" t="s">
        <v>20</v>
      </c>
      <c r="B7" s="6">
        <v>7717414</v>
      </c>
      <c r="C7" s="6">
        <v>4514625</v>
      </c>
      <c r="D7" s="23">
        <v>7029624</v>
      </c>
      <c r="E7" s="24">
        <v>6400000</v>
      </c>
      <c r="F7" s="6">
        <v>6400000</v>
      </c>
      <c r="G7" s="25">
        <v>6400000</v>
      </c>
      <c r="H7" s="26">
        <v>5843411</v>
      </c>
      <c r="I7" s="24">
        <v>6732000</v>
      </c>
      <c r="J7" s="6">
        <v>7090000</v>
      </c>
      <c r="K7" s="25">
        <v>7470000</v>
      </c>
    </row>
    <row r="8" spans="1:11" ht="12.75">
      <c r="A8" s="22" t="s">
        <v>21</v>
      </c>
      <c r="B8" s="6">
        <v>442428000</v>
      </c>
      <c r="C8" s="6">
        <v>506007417</v>
      </c>
      <c r="D8" s="23">
        <v>781115860</v>
      </c>
      <c r="E8" s="24">
        <v>627887000</v>
      </c>
      <c r="F8" s="6">
        <v>628803000</v>
      </c>
      <c r="G8" s="25">
        <v>628803000</v>
      </c>
      <c r="H8" s="26">
        <v>854731930</v>
      </c>
      <c r="I8" s="24">
        <v>699244000</v>
      </c>
      <c r="J8" s="6">
        <v>772980000</v>
      </c>
      <c r="K8" s="25">
        <v>857859000</v>
      </c>
    </row>
    <row r="9" spans="1:11" ht="12.75">
      <c r="A9" s="22" t="s">
        <v>22</v>
      </c>
      <c r="B9" s="6">
        <v>98254772</v>
      </c>
      <c r="C9" s="6">
        <v>193774976</v>
      </c>
      <c r="D9" s="23">
        <v>111743057</v>
      </c>
      <c r="E9" s="24">
        <v>106714900</v>
      </c>
      <c r="F9" s="6">
        <v>106714900</v>
      </c>
      <c r="G9" s="25">
        <v>106714900</v>
      </c>
      <c r="H9" s="26">
        <v>89833890</v>
      </c>
      <c r="I9" s="24">
        <v>111204389</v>
      </c>
      <c r="J9" s="6">
        <v>117198601</v>
      </c>
      <c r="K9" s="25">
        <v>123190335</v>
      </c>
    </row>
    <row r="10" spans="1:11" ht="20.25">
      <c r="A10" s="27" t="s">
        <v>94</v>
      </c>
      <c r="B10" s="28">
        <f>SUM(B5:B9)</f>
        <v>1478083322</v>
      </c>
      <c r="C10" s="29">
        <f aca="true" t="shared" si="0" ref="C10:K10">SUM(C5:C9)</f>
        <v>1655648262</v>
      </c>
      <c r="D10" s="30">
        <f t="shared" si="0"/>
        <v>1802220138</v>
      </c>
      <c r="E10" s="28">
        <f t="shared" si="0"/>
        <v>1790000000</v>
      </c>
      <c r="F10" s="29">
        <f t="shared" si="0"/>
        <v>1790916000</v>
      </c>
      <c r="G10" s="31">
        <f t="shared" si="0"/>
        <v>1790916000</v>
      </c>
      <c r="H10" s="32">
        <f t="shared" si="0"/>
        <v>1864861020</v>
      </c>
      <c r="I10" s="28">
        <f t="shared" si="0"/>
        <v>1829055390</v>
      </c>
      <c r="J10" s="29">
        <f t="shared" si="0"/>
        <v>1964131601</v>
      </c>
      <c r="K10" s="31">
        <f t="shared" si="0"/>
        <v>2112897253</v>
      </c>
    </row>
    <row r="11" spans="1:11" ht="12.75">
      <c r="A11" s="22" t="s">
        <v>23</v>
      </c>
      <c r="B11" s="6">
        <v>358843834</v>
      </c>
      <c r="C11" s="6">
        <v>392301866</v>
      </c>
      <c r="D11" s="23">
        <v>414356313</v>
      </c>
      <c r="E11" s="24">
        <v>390960002</v>
      </c>
      <c r="F11" s="6">
        <v>401263751</v>
      </c>
      <c r="G11" s="25">
        <v>401263751</v>
      </c>
      <c r="H11" s="26">
        <v>516495871</v>
      </c>
      <c r="I11" s="24">
        <v>469999987</v>
      </c>
      <c r="J11" s="6">
        <v>498656498</v>
      </c>
      <c r="K11" s="25">
        <v>524320571</v>
      </c>
    </row>
    <row r="12" spans="1:11" ht="12.75">
      <c r="A12" s="22" t="s">
        <v>24</v>
      </c>
      <c r="B12" s="6">
        <v>23727463</v>
      </c>
      <c r="C12" s="6">
        <v>25455611</v>
      </c>
      <c r="D12" s="23">
        <v>30531415</v>
      </c>
      <c r="E12" s="24">
        <v>32370000</v>
      </c>
      <c r="F12" s="6">
        <v>32370000</v>
      </c>
      <c r="G12" s="25">
        <v>32370000</v>
      </c>
      <c r="H12" s="26">
        <v>31050339</v>
      </c>
      <c r="I12" s="24">
        <v>33241639</v>
      </c>
      <c r="J12" s="6">
        <v>35036682</v>
      </c>
      <c r="K12" s="25">
        <v>36928666</v>
      </c>
    </row>
    <row r="13" spans="1:11" ht="12.75">
      <c r="A13" s="22" t="s">
        <v>95</v>
      </c>
      <c r="B13" s="6">
        <v>483685862</v>
      </c>
      <c r="C13" s="6">
        <v>458952088</v>
      </c>
      <c r="D13" s="23">
        <v>474335993</v>
      </c>
      <c r="E13" s="24">
        <v>552750000</v>
      </c>
      <c r="F13" s="6">
        <v>552750000</v>
      </c>
      <c r="G13" s="25">
        <v>552750000</v>
      </c>
      <c r="H13" s="26">
        <v>474164688</v>
      </c>
      <c r="I13" s="24">
        <v>490000000</v>
      </c>
      <c r="J13" s="6">
        <v>516459995</v>
      </c>
      <c r="K13" s="25">
        <v>544348839</v>
      </c>
    </row>
    <row r="14" spans="1:11" ht="12.75">
      <c r="A14" s="22" t="s">
        <v>25</v>
      </c>
      <c r="B14" s="6">
        <v>115680031</v>
      </c>
      <c r="C14" s="6">
        <v>131937107</v>
      </c>
      <c r="D14" s="23">
        <v>129675171</v>
      </c>
      <c r="E14" s="24">
        <v>110500000</v>
      </c>
      <c r="F14" s="6">
        <v>110500000</v>
      </c>
      <c r="G14" s="25">
        <v>110500000</v>
      </c>
      <c r="H14" s="26">
        <v>4122874</v>
      </c>
      <c r="I14" s="24">
        <v>140501000</v>
      </c>
      <c r="J14" s="6">
        <v>148088054</v>
      </c>
      <c r="K14" s="25">
        <v>156084809</v>
      </c>
    </row>
    <row r="15" spans="1:11" ht="12.75">
      <c r="A15" s="22" t="s">
        <v>26</v>
      </c>
      <c r="B15" s="6">
        <v>585069074</v>
      </c>
      <c r="C15" s="6">
        <v>557735258</v>
      </c>
      <c r="D15" s="23">
        <v>522810432</v>
      </c>
      <c r="E15" s="24">
        <v>576541170</v>
      </c>
      <c r="F15" s="6">
        <v>561075970</v>
      </c>
      <c r="G15" s="25">
        <v>561075970</v>
      </c>
      <c r="H15" s="26">
        <v>845443168</v>
      </c>
      <c r="I15" s="24">
        <v>586319855</v>
      </c>
      <c r="J15" s="6">
        <v>617981128</v>
      </c>
      <c r="K15" s="25">
        <v>651352108</v>
      </c>
    </row>
    <row r="16" spans="1:11" ht="12.75">
      <c r="A16" s="22" t="s">
        <v>21</v>
      </c>
      <c r="B16" s="6">
        <v>22609653</v>
      </c>
      <c r="C16" s="6">
        <v>20819232</v>
      </c>
      <c r="D16" s="23">
        <v>4008730</v>
      </c>
      <c r="E16" s="24">
        <v>4000000</v>
      </c>
      <c r="F16" s="6">
        <v>4051235</v>
      </c>
      <c r="G16" s="25">
        <v>4051235</v>
      </c>
      <c r="H16" s="26">
        <v>4051230</v>
      </c>
      <c r="I16" s="24">
        <v>4500000</v>
      </c>
      <c r="J16" s="6">
        <v>4600000</v>
      </c>
      <c r="K16" s="25">
        <v>4700000</v>
      </c>
    </row>
    <row r="17" spans="1:11" ht="12.75">
      <c r="A17" s="22" t="s">
        <v>27</v>
      </c>
      <c r="B17" s="6">
        <v>688109982</v>
      </c>
      <c r="C17" s="6">
        <v>681794433</v>
      </c>
      <c r="D17" s="23">
        <v>539052345</v>
      </c>
      <c r="E17" s="24">
        <v>718243230</v>
      </c>
      <c r="F17" s="6">
        <v>725208510</v>
      </c>
      <c r="G17" s="25">
        <v>725208510</v>
      </c>
      <c r="H17" s="26">
        <v>1295270123</v>
      </c>
      <c r="I17" s="24">
        <v>699175500</v>
      </c>
      <c r="J17" s="6">
        <v>678270977</v>
      </c>
      <c r="K17" s="25">
        <v>654559603</v>
      </c>
    </row>
    <row r="18" spans="1:11" ht="12.75">
      <c r="A18" s="33" t="s">
        <v>28</v>
      </c>
      <c r="B18" s="34">
        <f>SUM(B11:B17)</f>
        <v>2277725899</v>
      </c>
      <c r="C18" s="35">
        <f aca="true" t="shared" si="1" ref="C18:K18">SUM(C11:C17)</f>
        <v>2268995595</v>
      </c>
      <c r="D18" s="36">
        <f t="shared" si="1"/>
        <v>2114770399</v>
      </c>
      <c r="E18" s="34">
        <f t="shared" si="1"/>
        <v>2385364402</v>
      </c>
      <c r="F18" s="35">
        <f t="shared" si="1"/>
        <v>2387219466</v>
      </c>
      <c r="G18" s="37">
        <f t="shared" si="1"/>
        <v>2387219466</v>
      </c>
      <c r="H18" s="38">
        <f t="shared" si="1"/>
        <v>3170598293</v>
      </c>
      <c r="I18" s="34">
        <f t="shared" si="1"/>
        <v>2423737981</v>
      </c>
      <c r="J18" s="35">
        <f t="shared" si="1"/>
        <v>2499093334</v>
      </c>
      <c r="K18" s="37">
        <f t="shared" si="1"/>
        <v>2572294596</v>
      </c>
    </row>
    <row r="19" spans="1:11" ht="12.75">
      <c r="A19" s="33" t="s">
        <v>29</v>
      </c>
      <c r="B19" s="39">
        <f>+B10-B18</f>
        <v>-799642577</v>
      </c>
      <c r="C19" s="40">
        <f aca="true" t="shared" si="2" ref="C19:K19">+C10-C18</f>
        <v>-613347333</v>
      </c>
      <c r="D19" s="41">
        <f t="shared" si="2"/>
        <v>-312550261</v>
      </c>
      <c r="E19" s="39">
        <f t="shared" si="2"/>
        <v>-595364402</v>
      </c>
      <c r="F19" s="40">
        <f t="shared" si="2"/>
        <v>-596303466</v>
      </c>
      <c r="G19" s="42">
        <f t="shared" si="2"/>
        <v>-596303466</v>
      </c>
      <c r="H19" s="43">
        <f t="shared" si="2"/>
        <v>-1305737273</v>
      </c>
      <c r="I19" s="39">
        <f t="shared" si="2"/>
        <v>-594682591</v>
      </c>
      <c r="J19" s="40">
        <f t="shared" si="2"/>
        <v>-534961733</v>
      </c>
      <c r="K19" s="42">
        <f t="shared" si="2"/>
        <v>-459397343</v>
      </c>
    </row>
    <row r="20" spans="1:11" ht="20.25">
      <c r="A20" s="44" t="s">
        <v>30</v>
      </c>
      <c r="B20" s="45">
        <v>296831984</v>
      </c>
      <c r="C20" s="46">
        <v>261756000</v>
      </c>
      <c r="D20" s="47">
        <v>0</v>
      </c>
      <c r="E20" s="45">
        <v>0</v>
      </c>
      <c r="F20" s="46">
        <v>0</v>
      </c>
      <c r="G20" s="48">
        <v>0</v>
      </c>
      <c r="H20" s="49">
        <v>5537318</v>
      </c>
      <c r="I20" s="45">
        <v>281797000</v>
      </c>
      <c r="J20" s="46">
        <v>317703000</v>
      </c>
      <c r="K20" s="48">
        <v>342794000</v>
      </c>
    </row>
    <row r="21" spans="1:11" ht="12.75">
      <c r="A21" s="22" t="s">
        <v>96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97</v>
      </c>
      <c r="B22" s="56">
        <f>SUM(B19:B21)</f>
        <v>-502810593</v>
      </c>
      <c r="C22" s="57">
        <f aca="true" t="shared" si="3" ref="C22:K22">SUM(C19:C21)</f>
        <v>-351591333</v>
      </c>
      <c r="D22" s="58">
        <f t="shared" si="3"/>
        <v>-312550261</v>
      </c>
      <c r="E22" s="56">
        <f t="shared" si="3"/>
        <v>-595364402</v>
      </c>
      <c r="F22" s="57">
        <f t="shared" si="3"/>
        <v>-596303466</v>
      </c>
      <c r="G22" s="59">
        <f t="shared" si="3"/>
        <v>-596303466</v>
      </c>
      <c r="H22" s="60">
        <f t="shared" si="3"/>
        <v>-1300199955</v>
      </c>
      <c r="I22" s="56">
        <f t="shared" si="3"/>
        <v>-312885591</v>
      </c>
      <c r="J22" s="57">
        <f t="shared" si="3"/>
        <v>-217258733</v>
      </c>
      <c r="K22" s="59">
        <f t="shared" si="3"/>
        <v>-116603343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-502810593</v>
      </c>
      <c r="C24" s="40">
        <f aca="true" t="shared" si="4" ref="C24:K24">SUM(C22:C23)</f>
        <v>-351591333</v>
      </c>
      <c r="D24" s="41">
        <f t="shared" si="4"/>
        <v>-312550261</v>
      </c>
      <c r="E24" s="39">
        <f t="shared" si="4"/>
        <v>-595364402</v>
      </c>
      <c r="F24" s="40">
        <f t="shared" si="4"/>
        <v>-596303466</v>
      </c>
      <c r="G24" s="42">
        <f t="shared" si="4"/>
        <v>-596303466</v>
      </c>
      <c r="H24" s="43">
        <f t="shared" si="4"/>
        <v>-1300199955</v>
      </c>
      <c r="I24" s="39">
        <f t="shared" si="4"/>
        <v>-312885591</v>
      </c>
      <c r="J24" s="40">
        <f t="shared" si="4"/>
        <v>-217258733</v>
      </c>
      <c r="K24" s="42">
        <f t="shared" si="4"/>
        <v>-116603343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289000263</v>
      </c>
      <c r="C27" s="7">
        <v>252614259</v>
      </c>
      <c r="D27" s="69">
        <v>216725388</v>
      </c>
      <c r="E27" s="70">
        <v>285258000</v>
      </c>
      <c r="F27" s="7">
        <v>314227432</v>
      </c>
      <c r="G27" s="71">
        <v>314227432</v>
      </c>
      <c r="H27" s="72">
        <v>210409555</v>
      </c>
      <c r="I27" s="70">
        <v>281797000</v>
      </c>
      <c r="J27" s="7">
        <v>317703000</v>
      </c>
      <c r="K27" s="71">
        <v>342794000</v>
      </c>
    </row>
    <row r="28" spans="1:11" ht="12.75">
      <c r="A28" s="73" t="s">
        <v>34</v>
      </c>
      <c r="B28" s="6">
        <v>283204624</v>
      </c>
      <c r="C28" s="6">
        <v>232100991</v>
      </c>
      <c r="D28" s="23">
        <v>186967298</v>
      </c>
      <c r="E28" s="24">
        <v>285258000</v>
      </c>
      <c r="F28" s="6">
        <v>285258000</v>
      </c>
      <c r="G28" s="25">
        <v>285258000</v>
      </c>
      <c r="H28" s="26">
        <v>186761062</v>
      </c>
      <c r="I28" s="24">
        <v>281797000</v>
      </c>
      <c r="J28" s="6">
        <v>317703000</v>
      </c>
      <c r="K28" s="25">
        <v>342794000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5795639</v>
      </c>
      <c r="C31" s="6">
        <v>20513268</v>
      </c>
      <c r="D31" s="23">
        <v>0</v>
      </c>
      <c r="E31" s="24">
        <v>0</v>
      </c>
      <c r="F31" s="6">
        <v>28216828</v>
      </c>
      <c r="G31" s="25">
        <v>28216828</v>
      </c>
      <c r="H31" s="26">
        <v>23673993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289000263</v>
      </c>
      <c r="C32" s="7">
        <f aca="true" t="shared" si="5" ref="C32:K32">SUM(C28:C31)</f>
        <v>252614259</v>
      </c>
      <c r="D32" s="69">
        <f t="shared" si="5"/>
        <v>186967298</v>
      </c>
      <c r="E32" s="70">
        <f t="shared" si="5"/>
        <v>285258000</v>
      </c>
      <c r="F32" s="7">
        <f t="shared" si="5"/>
        <v>313474828</v>
      </c>
      <c r="G32" s="71">
        <f t="shared" si="5"/>
        <v>313474828</v>
      </c>
      <c r="H32" s="72">
        <f t="shared" si="5"/>
        <v>210435055</v>
      </c>
      <c r="I32" s="70">
        <f t="shared" si="5"/>
        <v>281797000</v>
      </c>
      <c r="J32" s="7">
        <f t="shared" si="5"/>
        <v>317703000</v>
      </c>
      <c r="K32" s="71">
        <f t="shared" si="5"/>
        <v>342794000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398955332</v>
      </c>
      <c r="C35" s="6">
        <v>562854870</v>
      </c>
      <c r="D35" s="23">
        <v>1597898747</v>
      </c>
      <c r="E35" s="24">
        <v>498182777</v>
      </c>
      <c r="F35" s="6">
        <v>498182777</v>
      </c>
      <c r="G35" s="25">
        <v>498182777</v>
      </c>
      <c r="H35" s="26">
        <v>1496558926</v>
      </c>
      <c r="I35" s="24">
        <v>893505117</v>
      </c>
      <c r="J35" s="6">
        <v>1000856572</v>
      </c>
      <c r="K35" s="25">
        <v>1161494315</v>
      </c>
    </row>
    <row r="36" spans="1:11" ht="12.75">
      <c r="A36" s="22" t="s">
        <v>40</v>
      </c>
      <c r="B36" s="6">
        <v>6394782211</v>
      </c>
      <c r="C36" s="6">
        <v>6108210628</v>
      </c>
      <c r="D36" s="23">
        <v>5700101833</v>
      </c>
      <c r="E36" s="24">
        <v>6395937365</v>
      </c>
      <c r="F36" s="6">
        <v>6424906797</v>
      </c>
      <c r="G36" s="25">
        <v>6424906797</v>
      </c>
      <c r="H36" s="26">
        <v>5443111638</v>
      </c>
      <c r="I36" s="24">
        <v>6512760237</v>
      </c>
      <c r="J36" s="6">
        <v>6871419237</v>
      </c>
      <c r="K36" s="25">
        <v>7244354237</v>
      </c>
    </row>
    <row r="37" spans="1:11" ht="12.75">
      <c r="A37" s="22" t="s">
        <v>41</v>
      </c>
      <c r="B37" s="6">
        <v>522796947</v>
      </c>
      <c r="C37" s="6">
        <v>705283757</v>
      </c>
      <c r="D37" s="23">
        <v>1667563844</v>
      </c>
      <c r="E37" s="24">
        <v>270094500</v>
      </c>
      <c r="F37" s="6">
        <v>270094500</v>
      </c>
      <c r="G37" s="25">
        <v>270094500</v>
      </c>
      <c r="H37" s="26">
        <v>2475672605</v>
      </c>
      <c r="I37" s="24">
        <v>726654999</v>
      </c>
      <c r="J37" s="6">
        <v>642742121</v>
      </c>
      <c r="K37" s="25">
        <v>559629243</v>
      </c>
    </row>
    <row r="38" spans="1:11" ht="12.75">
      <c r="A38" s="22" t="s">
        <v>42</v>
      </c>
      <c r="B38" s="6">
        <v>1057948395</v>
      </c>
      <c r="C38" s="6">
        <v>1192090824</v>
      </c>
      <c r="D38" s="23">
        <v>1163833740</v>
      </c>
      <c r="E38" s="24">
        <v>1074060000</v>
      </c>
      <c r="F38" s="6">
        <v>1074060000</v>
      </c>
      <c r="G38" s="25">
        <v>1074060000</v>
      </c>
      <c r="H38" s="26">
        <v>40786697</v>
      </c>
      <c r="I38" s="24">
        <v>1379341815</v>
      </c>
      <c r="J38" s="6">
        <v>1450136957</v>
      </c>
      <c r="K38" s="25">
        <v>1519687679</v>
      </c>
    </row>
    <row r="39" spans="1:11" ht="12.75">
      <c r="A39" s="22" t="s">
        <v>43</v>
      </c>
      <c r="B39" s="6">
        <v>5212992201</v>
      </c>
      <c r="C39" s="6">
        <v>4773690917</v>
      </c>
      <c r="D39" s="23">
        <v>4779153233</v>
      </c>
      <c r="E39" s="24">
        <v>6145330044</v>
      </c>
      <c r="F39" s="6">
        <v>6175238540</v>
      </c>
      <c r="G39" s="25">
        <v>6175238540</v>
      </c>
      <c r="H39" s="26">
        <v>5721301464</v>
      </c>
      <c r="I39" s="24">
        <v>5613154132</v>
      </c>
      <c r="J39" s="6">
        <v>5996655460</v>
      </c>
      <c r="K39" s="25">
        <v>6443134973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297077480</v>
      </c>
      <c r="C42" s="6">
        <v>106916954</v>
      </c>
      <c r="D42" s="23">
        <v>-1582897253</v>
      </c>
      <c r="E42" s="24">
        <v>-1548614402</v>
      </c>
      <c r="F42" s="6">
        <v>-1550418231</v>
      </c>
      <c r="G42" s="25">
        <v>-1550418231</v>
      </c>
      <c r="H42" s="26">
        <v>-1745213208</v>
      </c>
      <c r="I42" s="24">
        <v>-1654237981</v>
      </c>
      <c r="J42" s="6">
        <v>-1743033339</v>
      </c>
      <c r="K42" s="25">
        <v>-1833245757</v>
      </c>
    </row>
    <row r="43" spans="1:11" ht="12.75">
      <c r="A43" s="22" t="s">
        <v>46</v>
      </c>
      <c r="B43" s="6">
        <v>-289186693</v>
      </c>
      <c r="C43" s="6">
        <v>-252562801</v>
      </c>
      <c r="D43" s="23">
        <v>-12756625</v>
      </c>
      <c r="E43" s="24">
        <v>-932375</v>
      </c>
      <c r="F43" s="6">
        <v>0</v>
      </c>
      <c r="G43" s="25">
        <v>0</v>
      </c>
      <c r="H43" s="26">
        <v>2145515</v>
      </c>
      <c r="I43" s="24">
        <v>889000</v>
      </c>
      <c r="J43" s="6">
        <v>-50000</v>
      </c>
      <c r="K43" s="25">
        <v>-50000</v>
      </c>
    </row>
    <row r="44" spans="1:11" ht="12.75">
      <c r="A44" s="22" t="s">
        <v>47</v>
      </c>
      <c r="B44" s="6">
        <v>2306822</v>
      </c>
      <c r="C44" s="6">
        <v>109856265</v>
      </c>
      <c r="D44" s="23">
        <v>13934971</v>
      </c>
      <c r="E44" s="24">
        <v>-2259174</v>
      </c>
      <c r="F44" s="6">
        <v>0</v>
      </c>
      <c r="G44" s="25">
        <v>0</v>
      </c>
      <c r="H44" s="26">
        <v>25106456</v>
      </c>
      <c r="I44" s="24">
        <v>2311000</v>
      </c>
      <c r="J44" s="6">
        <v>500000</v>
      </c>
      <c r="K44" s="25">
        <v>300000</v>
      </c>
    </row>
    <row r="45" spans="1:11" ht="12.75">
      <c r="A45" s="33" t="s">
        <v>48</v>
      </c>
      <c r="B45" s="7">
        <v>69155149</v>
      </c>
      <c r="C45" s="7">
        <v>33365573</v>
      </c>
      <c r="D45" s="69">
        <v>-1716487880</v>
      </c>
      <c r="E45" s="70">
        <v>-1551805951</v>
      </c>
      <c r="F45" s="7">
        <v>-1550418231</v>
      </c>
      <c r="G45" s="71">
        <v>-1550418231</v>
      </c>
      <c r="H45" s="72">
        <v>-1684095965</v>
      </c>
      <c r="I45" s="70">
        <v>-1587044075</v>
      </c>
      <c r="J45" s="7">
        <v>-1589726767</v>
      </c>
      <c r="K45" s="71">
        <v>-1545501442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85256600</v>
      </c>
      <c r="C48" s="6">
        <v>33365573</v>
      </c>
      <c r="D48" s="23">
        <v>13560055</v>
      </c>
      <c r="E48" s="24">
        <v>70664777</v>
      </c>
      <c r="F48" s="6">
        <v>70664777</v>
      </c>
      <c r="G48" s="25">
        <v>70664777</v>
      </c>
      <c r="H48" s="26">
        <v>73956216</v>
      </c>
      <c r="I48" s="24">
        <v>76793906</v>
      </c>
      <c r="J48" s="6">
        <v>165706572</v>
      </c>
      <c r="K48" s="25">
        <v>300394315</v>
      </c>
    </row>
    <row r="49" spans="1:11" ht="12.75">
      <c r="A49" s="22" t="s">
        <v>51</v>
      </c>
      <c r="B49" s="6">
        <f>+B75</f>
        <v>235204798.1632179</v>
      </c>
      <c r="C49" s="6">
        <f aca="true" t="shared" si="6" ref="C49:K49">+C75</f>
        <v>413292277.72649413</v>
      </c>
      <c r="D49" s="23">
        <f t="shared" si="6"/>
        <v>1409188853</v>
      </c>
      <c r="E49" s="24">
        <f t="shared" si="6"/>
        <v>256405500</v>
      </c>
      <c r="F49" s="6">
        <f t="shared" si="6"/>
        <v>256405500</v>
      </c>
      <c r="G49" s="25">
        <f t="shared" si="6"/>
        <v>256405500</v>
      </c>
      <c r="H49" s="26">
        <f t="shared" si="6"/>
        <v>2166776476</v>
      </c>
      <c r="I49" s="24">
        <f t="shared" si="6"/>
        <v>600385652</v>
      </c>
      <c r="J49" s="6">
        <f t="shared" si="6"/>
        <v>519002427</v>
      </c>
      <c r="K49" s="25">
        <f t="shared" si="6"/>
        <v>437619202</v>
      </c>
    </row>
    <row r="50" spans="1:11" ht="12.75">
      <c r="A50" s="33" t="s">
        <v>52</v>
      </c>
      <c r="B50" s="7">
        <f>+B48-B49</f>
        <v>-149948198.1632179</v>
      </c>
      <c r="C50" s="7">
        <f aca="true" t="shared" si="7" ref="C50:K50">+C48-C49</f>
        <v>-379926704.72649413</v>
      </c>
      <c r="D50" s="69">
        <f t="shared" si="7"/>
        <v>-1395628798</v>
      </c>
      <c r="E50" s="70">
        <f t="shared" si="7"/>
        <v>-185740723</v>
      </c>
      <c r="F50" s="7">
        <f t="shared" si="7"/>
        <v>-185740723</v>
      </c>
      <c r="G50" s="71">
        <f t="shared" si="7"/>
        <v>-185740723</v>
      </c>
      <c r="H50" s="72">
        <f t="shared" si="7"/>
        <v>-2092820260</v>
      </c>
      <c r="I50" s="70">
        <f t="shared" si="7"/>
        <v>-523591746</v>
      </c>
      <c r="J50" s="7">
        <f t="shared" si="7"/>
        <v>-353295855</v>
      </c>
      <c r="K50" s="71">
        <f t="shared" si="7"/>
        <v>-137224887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6382139404</v>
      </c>
      <c r="C53" s="6">
        <v>6095435499</v>
      </c>
      <c r="D53" s="23">
        <v>5148121946</v>
      </c>
      <c r="E53" s="24">
        <v>6382238265</v>
      </c>
      <c r="F53" s="6">
        <v>6411207697</v>
      </c>
      <c r="G53" s="25">
        <v>6411207697</v>
      </c>
      <c r="H53" s="26">
        <v>4921693084</v>
      </c>
      <c r="I53" s="24">
        <v>6499960237</v>
      </c>
      <c r="J53" s="6">
        <v>6858569237</v>
      </c>
      <c r="K53" s="25">
        <v>7231454237</v>
      </c>
    </row>
    <row r="54" spans="1:11" ht="12.75">
      <c r="A54" s="22" t="s">
        <v>55</v>
      </c>
      <c r="B54" s="6">
        <v>483685862</v>
      </c>
      <c r="C54" s="6">
        <v>458952088</v>
      </c>
      <c r="D54" s="23">
        <v>0</v>
      </c>
      <c r="E54" s="24">
        <v>552750000</v>
      </c>
      <c r="F54" s="6">
        <v>552750000</v>
      </c>
      <c r="G54" s="25">
        <v>552750000</v>
      </c>
      <c r="H54" s="26">
        <v>474164688</v>
      </c>
      <c r="I54" s="24">
        <v>490000000</v>
      </c>
      <c r="J54" s="6">
        <v>516459995</v>
      </c>
      <c r="K54" s="25">
        <v>544348839</v>
      </c>
    </row>
    <row r="55" spans="1:11" ht="12.75">
      <c r="A55" s="22" t="s">
        <v>56</v>
      </c>
      <c r="B55" s="6">
        <v>0</v>
      </c>
      <c r="C55" s="6">
        <v>0</v>
      </c>
      <c r="D55" s="23">
        <v>104089489</v>
      </c>
      <c r="E55" s="24">
        <v>130758000</v>
      </c>
      <c r="F55" s="6">
        <v>130758000</v>
      </c>
      <c r="G55" s="25">
        <v>130758000</v>
      </c>
      <c r="H55" s="26">
        <v>74701666</v>
      </c>
      <c r="I55" s="24">
        <v>93787000</v>
      </c>
      <c r="J55" s="6">
        <v>124703000</v>
      </c>
      <c r="K55" s="25">
        <v>122794000</v>
      </c>
    </row>
    <row r="56" spans="1:11" ht="12.75">
      <c r="A56" s="22" t="s">
        <v>57</v>
      </c>
      <c r="B56" s="6">
        <v>112585382</v>
      </c>
      <c r="C56" s="6">
        <v>122068563</v>
      </c>
      <c r="D56" s="23">
        <v>96817961</v>
      </c>
      <c r="E56" s="24">
        <v>92793110</v>
      </c>
      <c r="F56" s="6">
        <v>92932910</v>
      </c>
      <c r="G56" s="25">
        <v>92932910</v>
      </c>
      <c r="H56" s="26">
        <v>95906098</v>
      </c>
      <c r="I56" s="24">
        <v>87710000</v>
      </c>
      <c r="J56" s="6">
        <v>92446340</v>
      </c>
      <c r="K56" s="25">
        <v>97438441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11120000</v>
      </c>
      <c r="C59" s="6">
        <v>10778240</v>
      </c>
      <c r="D59" s="23">
        <v>10436480</v>
      </c>
      <c r="E59" s="24">
        <v>22785263</v>
      </c>
      <c r="F59" s="6">
        <v>22785263</v>
      </c>
      <c r="G59" s="25">
        <v>22785263</v>
      </c>
      <c r="H59" s="26">
        <v>22785263</v>
      </c>
      <c r="I59" s="24">
        <v>20229037</v>
      </c>
      <c r="J59" s="6">
        <v>21321405</v>
      </c>
      <c r="K59" s="25">
        <v>22472761</v>
      </c>
    </row>
    <row r="60" spans="1:11" ht="12.75">
      <c r="A60" s="90" t="s">
        <v>60</v>
      </c>
      <c r="B60" s="6">
        <v>24886808</v>
      </c>
      <c r="C60" s="6">
        <v>0</v>
      </c>
      <c r="D60" s="23">
        <v>51248148</v>
      </c>
      <c r="E60" s="24">
        <v>32812900</v>
      </c>
      <c r="F60" s="6">
        <v>32812900</v>
      </c>
      <c r="G60" s="25">
        <v>32812900</v>
      </c>
      <c r="H60" s="26">
        <v>32812900</v>
      </c>
      <c r="I60" s="24">
        <v>113438201</v>
      </c>
      <c r="J60" s="6">
        <v>119563864</v>
      </c>
      <c r="K60" s="25">
        <v>126020313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88913</v>
      </c>
      <c r="C62" s="98">
        <v>81455</v>
      </c>
      <c r="D62" s="99">
        <v>102934</v>
      </c>
      <c r="E62" s="97">
        <v>106169</v>
      </c>
      <c r="F62" s="98">
        <v>106169</v>
      </c>
      <c r="G62" s="99">
        <v>106169</v>
      </c>
      <c r="H62" s="100">
        <v>106169</v>
      </c>
      <c r="I62" s="97">
        <v>111690</v>
      </c>
      <c r="J62" s="98">
        <v>117721</v>
      </c>
      <c r="K62" s="99">
        <v>124078</v>
      </c>
    </row>
    <row r="63" spans="1:11" ht="12.75">
      <c r="A63" s="96" t="s">
        <v>63</v>
      </c>
      <c r="B63" s="97">
        <v>59328</v>
      </c>
      <c r="C63" s="98">
        <v>61702</v>
      </c>
      <c r="D63" s="99">
        <v>80840</v>
      </c>
      <c r="E63" s="97">
        <v>81643</v>
      </c>
      <c r="F63" s="98">
        <v>81643</v>
      </c>
      <c r="G63" s="99">
        <v>81643</v>
      </c>
      <c r="H63" s="100">
        <v>81643</v>
      </c>
      <c r="I63" s="97">
        <v>85888</v>
      </c>
      <c r="J63" s="98">
        <v>90526</v>
      </c>
      <c r="K63" s="99">
        <v>95414</v>
      </c>
    </row>
    <row r="64" spans="1:11" ht="12.75">
      <c r="A64" s="96" t="s">
        <v>64</v>
      </c>
      <c r="B64" s="97">
        <v>163007</v>
      </c>
      <c r="C64" s="98">
        <v>169528</v>
      </c>
      <c r="D64" s="99">
        <v>176309</v>
      </c>
      <c r="E64" s="97">
        <v>185529</v>
      </c>
      <c r="F64" s="98">
        <v>185529</v>
      </c>
      <c r="G64" s="99">
        <v>185529</v>
      </c>
      <c r="H64" s="100">
        <v>185529</v>
      </c>
      <c r="I64" s="97">
        <v>195177</v>
      </c>
      <c r="J64" s="98">
        <v>205716</v>
      </c>
      <c r="K64" s="99">
        <v>216825</v>
      </c>
    </row>
    <row r="65" spans="1:11" ht="12.75">
      <c r="A65" s="96" t="s">
        <v>65</v>
      </c>
      <c r="B65" s="97">
        <v>383430</v>
      </c>
      <c r="C65" s="98">
        <v>398768</v>
      </c>
      <c r="D65" s="99">
        <v>420247</v>
      </c>
      <c r="E65" s="97">
        <v>452671</v>
      </c>
      <c r="F65" s="98">
        <v>452671</v>
      </c>
      <c r="G65" s="99">
        <v>452671</v>
      </c>
      <c r="H65" s="100">
        <v>452671</v>
      </c>
      <c r="I65" s="97">
        <v>476210</v>
      </c>
      <c r="J65" s="98">
        <v>501926</v>
      </c>
      <c r="K65" s="99">
        <v>529030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0.7764854496476065</v>
      </c>
      <c r="C70" s="5">
        <f aca="true" t="shared" si="8" ref="C70:K70">IF(ISERROR(C71/C72),0,(C71/C72))</f>
        <v>0.5295495537037016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747424230</v>
      </c>
      <c r="C71" s="2">
        <f aca="true" t="shared" si="9" ref="C71:K71">+C83</f>
        <v>556019659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962573388</v>
      </c>
      <c r="C72" s="2">
        <f aca="true" t="shared" si="10" ref="C72:K72">+C77</f>
        <v>1049986078</v>
      </c>
      <c r="D72" s="2">
        <f t="shared" si="10"/>
        <v>930207833</v>
      </c>
      <c r="E72" s="2">
        <f t="shared" si="10"/>
        <v>1068913000</v>
      </c>
      <c r="F72" s="2">
        <f t="shared" si="10"/>
        <v>1068913000</v>
      </c>
      <c r="G72" s="2">
        <f t="shared" si="10"/>
        <v>1068913000</v>
      </c>
      <c r="H72" s="2">
        <f t="shared" si="10"/>
        <v>938657620</v>
      </c>
      <c r="I72" s="2">
        <f t="shared" si="10"/>
        <v>1031967001</v>
      </c>
      <c r="J72" s="2">
        <f t="shared" si="10"/>
        <v>1088030002</v>
      </c>
      <c r="K72" s="2">
        <f t="shared" si="10"/>
        <v>1146351922</v>
      </c>
    </row>
    <row r="73" spans="1:11" ht="12.75" hidden="1">
      <c r="A73" s="2" t="s">
        <v>102</v>
      </c>
      <c r="B73" s="2">
        <f>+B74</f>
        <v>718594105.8333331</v>
      </c>
      <c r="C73" s="2">
        <f aca="true" t="shared" si="11" ref="C73:K73">+(C78+C80+C81+C82)-(B78+B80+B81+B82)</f>
        <v>205162796</v>
      </c>
      <c r="D73" s="2">
        <f t="shared" si="11"/>
        <v>1066602514</v>
      </c>
      <c r="E73" s="2">
        <f t="shared" si="11"/>
        <v>-1152545627</v>
      </c>
      <c r="F73" s="2">
        <f>+(F78+F80+F81+F82)-(D78+D80+D81+D82)</f>
        <v>-1152545627</v>
      </c>
      <c r="G73" s="2">
        <f>+(G78+G80+G81+G82)-(D78+D80+D81+D82)</f>
        <v>-1152545627</v>
      </c>
      <c r="H73" s="2">
        <f>+(H78+H80+H81+H82)-(D78+D80+D81+D82)</f>
        <v>-165509238</v>
      </c>
      <c r="I73" s="2">
        <f>+(I78+I80+I81+I82)-(E78+E80+E81+E82)</f>
        <v>388834211</v>
      </c>
      <c r="J73" s="2">
        <f t="shared" si="11"/>
        <v>16488789</v>
      </c>
      <c r="K73" s="2">
        <f t="shared" si="11"/>
        <v>25000000</v>
      </c>
    </row>
    <row r="74" spans="1:11" ht="12.75" hidden="1">
      <c r="A74" s="2" t="s">
        <v>103</v>
      </c>
      <c r="B74" s="2">
        <f>+TREND(C74:E74)</f>
        <v>718594105.8333331</v>
      </c>
      <c r="C74" s="2">
        <f>+C73</f>
        <v>205162796</v>
      </c>
      <c r="D74" s="2">
        <f aca="true" t="shared" si="12" ref="D74:K74">+D73</f>
        <v>1066602514</v>
      </c>
      <c r="E74" s="2">
        <f t="shared" si="12"/>
        <v>-1152545627</v>
      </c>
      <c r="F74" s="2">
        <f t="shared" si="12"/>
        <v>-1152545627</v>
      </c>
      <c r="G74" s="2">
        <f t="shared" si="12"/>
        <v>-1152545627</v>
      </c>
      <c r="H74" s="2">
        <f t="shared" si="12"/>
        <v>-165509238</v>
      </c>
      <c r="I74" s="2">
        <f t="shared" si="12"/>
        <v>388834211</v>
      </c>
      <c r="J74" s="2">
        <f t="shared" si="12"/>
        <v>16488789</v>
      </c>
      <c r="K74" s="2">
        <f t="shared" si="12"/>
        <v>25000000</v>
      </c>
    </row>
    <row r="75" spans="1:11" ht="12.75" hidden="1">
      <c r="A75" s="2" t="s">
        <v>104</v>
      </c>
      <c r="B75" s="2">
        <f>+B84-(((B80+B81+B78)*B70)-B79)</f>
        <v>235204798.1632179</v>
      </c>
      <c r="C75" s="2">
        <f aca="true" t="shared" si="13" ref="C75:K75">+C84-(((C80+C81+C78)*C70)-C79)</f>
        <v>413292277.72649413</v>
      </c>
      <c r="D75" s="2">
        <f t="shared" si="13"/>
        <v>1409188853</v>
      </c>
      <c r="E75" s="2">
        <f t="shared" si="13"/>
        <v>256405500</v>
      </c>
      <c r="F75" s="2">
        <f t="shared" si="13"/>
        <v>256405500</v>
      </c>
      <c r="G75" s="2">
        <f t="shared" si="13"/>
        <v>256405500</v>
      </c>
      <c r="H75" s="2">
        <f t="shared" si="13"/>
        <v>2166776476</v>
      </c>
      <c r="I75" s="2">
        <f t="shared" si="13"/>
        <v>600385652</v>
      </c>
      <c r="J75" s="2">
        <f t="shared" si="13"/>
        <v>519002427</v>
      </c>
      <c r="K75" s="2">
        <f t="shared" si="13"/>
        <v>437619202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962573388</v>
      </c>
      <c r="C77" s="3">
        <v>1049986078</v>
      </c>
      <c r="D77" s="3">
        <v>930207833</v>
      </c>
      <c r="E77" s="3">
        <v>1068913000</v>
      </c>
      <c r="F77" s="3">
        <v>1068913000</v>
      </c>
      <c r="G77" s="3">
        <v>1068913000</v>
      </c>
      <c r="H77" s="3">
        <v>938657620</v>
      </c>
      <c r="I77" s="3">
        <v>1031967001</v>
      </c>
      <c r="J77" s="3">
        <v>1088030002</v>
      </c>
      <c r="K77" s="3">
        <v>1146351922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477046873</v>
      </c>
      <c r="C79" s="3">
        <v>686868228</v>
      </c>
      <c r="D79" s="3">
        <v>1409188853</v>
      </c>
      <c r="E79" s="3">
        <v>256405500</v>
      </c>
      <c r="F79" s="3">
        <v>256405500</v>
      </c>
      <c r="G79" s="3">
        <v>256405500</v>
      </c>
      <c r="H79" s="3">
        <v>2166776476</v>
      </c>
      <c r="I79" s="3">
        <v>470654999</v>
      </c>
      <c r="J79" s="3">
        <v>382742121</v>
      </c>
      <c r="K79" s="3">
        <v>294829243</v>
      </c>
    </row>
    <row r="80" spans="1:11" ht="13.5" hidden="1">
      <c r="A80" s="1" t="s">
        <v>69</v>
      </c>
      <c r="B80" s="3">
        <v>196385364</v>
      </c>
      <c r="C80" s="3">
        <v>509130030</v>
      </c>
      <c r="D80" s="3">
        <v>636417504</v>
      </c>
      <c r="E80" s="3">
        <v>430677000</v>
      </c>
      <c r="F80" s="3">
        <v>430677000</v>
      </c>
      <c r="G80" s="3">
        <v>430677000</v>
      </c>
      <c r="H80" s="3">
        <v>291675099</v>
      </c>
      <c r="I80" s="3">
        <v>819511211</v>
      </c>
      <c r="J80" s="3">
        <v>836000000</v>
      </c>
      <c r="K80" s="3">
        <v>861000000</v>
      </c>
    </row>
    <row r="81" spans="1:11" ht="13.5" hidden="1">
      <c r="A81" s="1" t="s">
        <v>70</v>
      </c>
      <c r="B81" s="3">
        <v>115071953</v>
      </c>
      <c r="C81" s="3">
        <v>7490083</v>
      </c>
      <c r="D81" s="3">
        <v>946805123</v>
      </c>
      <c r="E81" s="3">
        <v>0</v>
      </c>
      <c r="F81" s="3">
        <v>0</v>
      </c>
      <c r="G81" s="3">
        <v>0</v>
      </c>
      <c r="H81" s="3">
        <v>1126038290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747424230</v>
      </c>
      <c r="C83" s="3">
        <v>556019659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129730653</v>
      </c>
      <c r="J84" s="3">
        <v>136260306</v>
      </c>
      <c r="K84" s="3">
        <v>142789959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283411000</v>
      </c>
      <c r="C5" s="6">
        <v>306748000</v>
      </c>
      <c r="D5" s="23">
        <v>0</v>
      </c>
      <c r="E5" s="24">
        <v>335726585</v>
      </c>
      <c r="F5" s="6">
        <v>335726585</v>
      </c>
      <c r="G5" s="25">
        <v>335726585</v>
      </c>
      <c r="H5" s="26">
        <v>27666695</v>
      </c>
      <c r="I5" s="24">
        <v>362089456</v>
      </c>
      <c r="J5" s="6">
        <v>381171571</v>
      </c>
      <c r="K5" s="25">
        <v>401678602</v>
      </c>
    </row>
    <row r="6" spans="1:11" ht="12.75">
      <c r="A6" s="22" t="s">
        <v>19</v>
      </c>
      <c r="B6" s="6">
        <v>2262344000</v>
      </c>
      <c r="C6" s="6">
        <v>2631853000</v>
      </c>
      <c r="D6" s="23">
        <v>0</v>
      </c>
      <c r="E6" s="24">
        <v>2931335506</v>
      </c>
      <c r="F6" s="6">
        <v>2931335506</v>
      </c>
      <c r="G6" s="25">
        <v>2931335506</v>
      </c>
      <c r="H6" s="26">
        <v>248539973</v>
      </c>
      <c r="I6" s="24">
        <v>3373981520</v>
      </c>
      <c r="J6" s="6">
        <v>3551790347</v>
      </c>
      <c r="K6" s="25">
        <v>3742876667</v>
      </c>
    </row>
    <row r="7" spans="1:11" ht="12.75">
      <c r="A7" s="22" t="s">
        <v>20</v>
      </c>
      <c r="B7" s="6">
        <v>40675317</v>
      </c>
      <c r="C7" s="6">
        <v>23828000</v>
      </c>
      <c r="D7" s="23">
        <v>0</v>
      </c>
      <c r="E7" s="24">
        <v>9581026</v>
      </c>
      <c r="F7" s="6">
        <v>9581026</v>
      </c>
      <c r="G7" s="25">
        <v>9581026</v>
      </c>
      <c r="H7" s="26">
        <v>2195363</v>
      </c>
      <c r="I7" s="24">
        <v>20773764</v>
      </c>
      <c r="J7" s="6">
        <v>21868541</v>
      </c>
      <c r="K7" s="25">
        <v>23045069</v>
      </c>
    </row>
    <row r="8" spans="1:11" ht="12.75">
      <c r="A8" s="22" t="s">
        <v>21</v>
      </c>
      <c r="B8" s="6">
        <v>539859245</v>
      </c>
      <c r="C8" s="6">
        <v>458808676</v>
      </c>
      <c r="D8" s="23">
        <v>0</v>
      </c>
      <c r="E8" s="24">
        <v>703273602</v>
      </c>
      <c r="F8" s="6">
        <v>703273602</v>
      </c>
      <c r="G8" s="25">
        <v>703273602</v>
      </c>
      <c r="H8" s="26">
        <v>10130776</v>
      </c>
      <c r="I8" s="24">
        <v>772560000</v>
      </c>
      <c r="J8" s="6">
        <v>872945837</v>
      </c>
      <c r="K8" s="25">
        <v>981987096</v>
      </c>
    </row>
    <row r="9" spans="1:11" ht="12.75">
      <c r="A9" s="22" t="s">
        <v>22</v>
      </c>
      <c r="B9" s="6">
        <v>253577553</v>
      </c>
      <c r="C9" s="6">
        <v>309877805</v>
      </c>
      <c r="D9" s="23">
        <v>0</v>
      </c>
      <c r="E9" s="24">
        <v>656737953</v>
      </c>
      <c r="F9" s="6">
        <v>656737953</v>
      </c>
      <c r="G9" s="25">
        <v>656737953</v>
      </c>
      <c r="H9" s="26">
        <v>114534909</v>
      </c>
      <c r="I9" s="24">
        <v>669067608</v>
      </c>
      <c r="J9" s="6">
        <v>726323761</v>
      </c>
      <c r="K9" s="25">
        <v>765399993</v>
      </c>
    </row>
    <row r="10" spans="1:11" ht="20.25">
      <c r="A10" s="27" t="s">
        <v>94</v>
      </c>
      <c r="B10" s="28">
        <f>SUM(B5:B9)</f>
        <v>3379867115</v>
      </c>
      <c r="C10" s="29">
        <f aca="true" t="shared" si="0" ref="C10:K10">SUM(C5:C9)</f>
        <v>3731115481</v>
      </c>
      <c r="D10" s="30">
        <f t="shared" si="0"/>
        <v>0</v>
      </c>
      <c r="E10" s="28">
        <f t="shared" si="0"/>
        <v>4636654672</v>
      </c>
      <c r="F10" s="29">
        <f t="shared" si="0"/>
        <v>4636654672</v>
      </c>
      <c r="G10" s="31">
        <f t="shared" si="0"/>
        <v>4636654672</v>
      </c>
      <c r="H10" s="32">
        <f t="shared" si="0"/>
        <v>403067716</v>
      </c>
      <c r="I10" s="28">
        <f t="shared" si="0"/>
        <v>5198472348</v>
      </c>
      <c r="J10" s="29">
        <f t="shared" si="0"/>
        <v>5554100057</v>
      </c>
      <c r="K10" s="31">
        <f t="shared" si="0"/>
        <v>5914987427</v>
      </c>
    </row>
    <row r="11" spans="1:11" ht="12.75">
      <c r="A11" s="22" t="s">
        <v>23</v>
      </c>
      <c r="B11" s="6">
        <v>614855000</v>
      </c>
      <c r="C11" s="6">
        <v>574702000</v>
      </c>
      <c r="D11" s="23">
        <v>0</v>
      </c>
      <c r="E11" s="24">
        <v>680839562</v>
      </c>
      <c r="F11" s="6">
        <v>680839562</v>
      </c>
      <c r="G11" s="25">
        <v>680839562</v>
      </c>
      <c r="H11" s="26">
        <v>73420364</v>
      </c>
      <c r="I11" s="24">
        <v>729929718</v>
      </c>
      <c r="J11" s="6">
        <v>778085498</v>
      </c>
      <c r="K11" s="25">
        <v>820100672</v>
      </c>
    </row>
    <row r="12" spans="1:11" ht="12.75">
      <c r="A12" s="22" t="s">
        <v>24</v>
      </c>
      <c r="B12" s="6">
        <v>28317738</v>
      </c>
      <c r="C12" s="6">
        <v>31420012</v>
      </c>
      <c r="D12" s="23">
        <v>0</v>
      </c>
      <c r="E12" s="24">
        <v>56618872</v>
      </c>
      <c r="F12" s="6">
        <v>56618872</v>
      </c>
      <c r="G12" s="25">
        <v>56618872</v>
      </c>
      <c r="H12" s="26">
        <v>0</v>
      </c>
      <c r="I12" s="24">
        <v>60892617</v>
      </c>
      <c r="J12" s="6">
        <v>68098213</v>
      </c>
      <c r="K12" s="25">
        <v>71775520</v>
      </c>
    </row>
    <row r="13" spans="1:11" ht="12.75">
      <c r="A13" s="22" t="s">
        <v>95</v>
      </c>
      <c r="B13" s="6">
        <v>398991000</v>
      </c>
      <c r="C13" s="6">
        <v>362143000</v>
      </c>
      <c r="D13" s="23">
        <v>0</v>
      </c>
      <c r="E13" s="24">
        <v>446983710</v>
      </c>
      <c r="F13" s="6">
        <v>446983710</v>
      </c>
      <c r="G13" s="25">
        <v>446983710</v>
      </c>
      <c r="H13" s="26">
        <v>73952433</v>
      </c>
      <c r="I13" s="24">
        <v>448974282</v>
      </c>
      <c r="J13" s="6">
        <v>470143847</v>
      </c>
      <c r="K13" s="25">
        <v>495531618</v>
      </c>
    </row>
    <row r="14" spans="1:11" ht="12.75">
      <c r="A14" s="22" t="s">
        <v>25</v>
      </c>
      <c r="B14" s="6">
        <v>76613000</v>
      </c>
      <c r="C14" s="6">
        <v>81961000</v>
      </c>
      <c r="D14" s="23">
        <v>0</v>
      </c>
      <c r="E14" s="24">
        <v>100026391</v>
      </c>
      <c r="F14" s="6">
        <v>100026391</v>
      </c>
      <c r="G14" s="25">
        <v>100026391</v>
      </c>
      <c r="H14" s="26">
        <v>36602557</v>
      </c>
      <c r="I14" s="24">
        <v>50876578</v>
      </c>
      <c r="J14" s="6">
        <v>66644658</v>
      </c>
      <c r="K14" s="25">
        <v>70243469</v>
      </c>
    </row>
    <row r="15" spans="1:11" ht="12.75">
      <c r="A15" s="22" t="s">
        <v>26</v>
      </c>
      <c r="B15" s="6">
        <v>1750309000</v>
      </c>
      <c r="C15" s="6">
        <v>2110622000</v>
      </c>
      <c r="D15" s="23">
        <v>588620</v>
      </c>
      <c r="E15" s="24">
        <v>2018207981</v>
      </c>
      <c r="F15" s="6">
        <v>2018207981</v>
      </c>
      <c r="G15" s="25">
        <v>2018207981</v>
      </c>
      <c r="H15" s="26">
        <v>403595840</v>
      </c>
      <c r="I15" s="24">
        <v>2283563840</v>
      </c>
      <c r="J15" s="6">
        <v>2466511165</v>
      </c>
      <c r="K15" s="25">
        <v>2599845727</v>
      </c>
    </row>
    <row r="16" spans="1:11" ht="12.75">
      <c r="A16" s="22" t="s">
        <v>21</v>
      </c>
      <c r="B16" s="6">
        <v>0</v>
      </c>
      <c r="C16" s="6">
        <v>3202000</v>
      </c>
      <c r="D16" s="23">
        <v>0</v>
      </c>
      <c r="E16" s="24">
        <v>13221089</v>
      </c>
      <c r="F16" s="6">
        <v>13221089</v>
      </c>
      <c r="G16" s="25">
        <v>13221089</v>
      </c>
      <c r="H16" s="26">
        <v>22921301</v>
      </c>
      <c r="I16" s="24">
        <v>17406858</v>
      </c>
      <c r="J16" s="6">
        <v>18364235</v>
      </c>
      <c r="K16" s="25">
        <v>19355903</v>
      </c>
    </row>
    <row r="17" spans="1:11" ht="12.75">
      <c r="A17" s="22" t="s">
        <v>27</v>
      </c>
      <c r="B17" s="6">
        <v>888442436</v>
      </c>
      <c r="C17" s="6">
        <v>886088000</v>
      </c>
      <c r="D17" s="23">
        <v>-1706548</v>
      </c>
      <c r="E17" s="24">
        <v>1452286259</v>
      </c>
      <c r="F17" s="6">
        <v>1452286259</v>
      </c>
      <c r="G17" s="25">
        <v>1452286259</v>
      </c>
      <c r="H17" s="26">
        <v>1168544365</v>
      </c>
      <c r="I17" s="24">
        <v>1449574435</v>
      </c>
      <c r="J17" s="6">
        <v>1511518505</v>
      </c>
      <c r="K17" s="25">
        <v>1550039271</v>
      </c>
    </row>
    <row r="18" spans="1:11" ht="12.75">
      <c r="A18" s="33" t="s">
        <v>28</v>
      </c>
      <c r="B18" s="34">
        <f>SUM(B11:B17)</f>
        <v>3757528174</v>
      </c>
      <c r="C18" s="35">
        <f aca="true" t="shared" si="1" ref="C18:K18">SUM(C11:C17)</f>
        <v>4050138012</v>
      </c>
      <c r="D18" s="36">
        <f t="shared" si="1"/>
        <v>-1117928</v>
      </c>
      <c r="E18" s="34">
        <f t="shared" si="1"/>
        <v>4768183864</v>
      </c>
      <c r="F18" s="35">
        <f t="shared" si="1"/>
        <v>4768183864</v>
      </c>
      <c r="G18" s="37">
        <f t="shared" si="1"/>
        <v>4768183864</v>
      </c>
      <c r="H18" s="38">
        <f t="shared" si="1"/>
        <v>1779036860</v>
      </c>
      <c r="I18" s="34">
        <f t="shared" si="1"/>
        <v>5041218328</v>
      </c>
      <c r="J18" s="35">
        <f t="shared" si="1"/>
        <v>5379366121</v>
      </c>
      <c r="K18" s="37">
        <f t="shared" si="1"/>
        <v>5626892180</v>
      </c>
    </row>
    <row r="19" spans="1:11" ht="12.75">
      <c r="A19" s="33" t="s">
        <v>29</v>
      </c>
      <c r="B19" s="39">
        <f>+B10-B18</f>
        <v>-377661059</v>
      </c>
      <c r="C19" s="40">
        <f aca="true" t="shared" si="2" ref="C19:K19">+C10-C18</f>
        <v>-319022531</v>
      </c>
      <c r="D19" s="41">
        <f t="shared" si="2"/>
        <v>1117928</v>
      </c>
      <c r="E19" s="39">
        <f t="shared" si="2"/>
        <v>-131529192</v>
      </c>
      <c r="F19" s="40">
        <f t="shared" si="2"/>
        <v>-131529192</v>
      </c>
      <c r="G19" s="42">
        <f t="shared" si="2"/>
        <v>-131529192</v>
      </c>
      <c r="H19" s="43">
        <f t="shared" si="2"/>
        <v>-1375969144</v>
      </c>
      <c r="I19" s="39">
        <f t="shared" si="2"/>
        <v>157254020</v>
      </c>
      <c r="J19" s="40">
        <f t="shared" si="2"/>
        <v>174733936</v>
      </c>
      <c r="K19" s="42">
        <f t="shared" si="2"/>
        <v>288095247</v>
      </c>
    </row>
    <row r="20" spans="1:11" ht="20.25">
      <c r="A20" s="44" t="s">
        <v>30</v>
      </c>
      <c r="B20" s="45">
        <v>596718755</v>
      </c>
      <c r="C20" s="46">
        <v>530606000</v>
      </c>
      <c r="D20" s="47">
        <v>0</v>
      </c>
      <c r="E20" s="45">
        <v>645169069</v>
      </c>
      <c r="F20" s="46">
        <v>645169069</v>
      </c>
      <c r="G20" s="48">
        <v>645169069</v>
      </c>
      <c r="H20" s="49">
        <v>274138915</v>
      </c>
      <c r="I20" s="45">
        <v>484271650</v>
      </c>
      <c r="J20" s="46">
        <v>500767250</v>
      </c>
      <c r="K20" s="48">
        <v>530045904</v>
      </c>
    </row>
    <row r="21" spans="1:11" ht="12.75">
      <c r="A21" s="22" t="s">
        <v>96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197504</v>
      </c>
      <c r="I21" s="50">
        <v>900000</v>
      </c>
      <c r="J21" s="51">
        <v>900000</v>
      </c>
      <c r="K21" s="53">
        <v>900000</v>
      </c>
    </row>
    <row r="22" spans="1:11" ht="12.75">
      <c r="A22" s="55" t="s">
        <v>97</v>
      </c>
      <c r="B22" s="56">
        <f>SUM(B19:B21)</f>
        <v>219057696</v>
      </c>
      <c r="C22" s="57">
        <f aca="true" t="shared" si="3" ref="C22:K22">SUM(C19:C21)</f>
        <v>211583469</v>
      </c>
      <c r="D22" s="58">
        <f t="shared" si="3"/>
        <v>1117928</v>
      </c>
      <c r="E22" s="56">
        <f t="shared" si="3"/>
        <v>513639877</v>
      </c>
      <c r="F22" s="57">
        <f t="shared" si="3"/>
        <v>513639877</v>
      </c>
      <c r="G22" s="59">
        <f t="shared" si="3"/>
        <v>513639877</v>
      </c>
      <c r="H22" s="60">
        <f t="shared" si="3"/>
        <v>-1101632725</v>
      </c>
      <c r="I22" s="56">
        <f t="shared" si="3"/>
        <v>642425670</v>
      </c>
      <c r="J22" s="57">
        <f t="shared" si="3"/>
        <v>676401186</v>
      </c>
      <c r="K22" s="59">
        <f t="shared" si="3"/>
        <v>819041151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219057696</v>
      </c>
      <c r="C24" s="40">
        <f aca="true" t="shared" si="4" ref="C24:K24">SUM(C22:C23)</f>
        <v>211583469</v>
      </c>
      <c r="D24" s="41">
        <f t="shared" si="4"/>
        <v>1117928</v>
      </c>
      <c r="E24" s="39">
        <f t="shared" si="4"/>
        <v>513639877</v>
      </c>
      <c r="F24" s="40">
        <f t="shared" si="4"/>
        <v>513639877</v>
      </c>
      <c r="G24" s="42">
        <f t="shared" si="4"/>
        <v>513639877</v>
      </c>
      <c r="H24" s="43">
        <f t="shared" si="4"/>
        <v>-1101632725</v>
      </c>
      <c r="I24" s="39">
        <f t="shared" si="4"/>
        <v>642425670</v>
      </c>
      <c r="J24" s="40">
        <f t="shared" si="4"/>
        <v>676401186</v>
      </c>
      <c r="K24" s="42">
        <f t="shared" si="4"/>
        <v>819041151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702363000</v>
      </c>
      <c r="C27" s="7">
        <v>1265000000</v>
      </c>
      <c r="D27" s="69">
        <v>8095992114</v>
      </c>
      <c r="E27" s="70">
        <v>1740922602</v>
      </c>
      <c r="F27" s="7">
        <v>1740922602</v>
      </c>
      <c r="G27" s="71">
        <v>1740922602</v>
      </c>
      <c r="H27" s="72">
        <v>-28924058</v>
      </c>
      <c r="I27" s="70">
        <v>1147366010</v>
      </c>
      <c r="J27" s="7">
        <v>1203006807</v>
      </c>
      <c r="K27" s="71">
        <v>1273797136</v>
      </c>
    </row>
    <row r="28" spans="1:11" ht="12.75">
      <c r="A28" s="73" t="s">
        <v>34</v>
      </c>
      <c r="B28" s="6">
        <v>659820168</v>
      </c>
      <c r="C28" s="6">
        <v>1144964566</v>
      </c>
      <c r="D28" s="23">
        <v>1565695841</v>
      </c>
      <c r="E28" s="24">
        <v>812877017</v>
      </c>
      <c r="F28" s="6">
        <v>812877017</v>
      </c>
      <c r="G28" s="25">
        <v>812877017</v>
      </c>
      <c r="H28" s="26">
        <v>36755496</v>
      </c>
      <c r="I28" s="24">
        <v>468030549</v>
      </c>
      <c r="J28" s="6">
        <v>470056071</v>
      </c>
      <c r="K28" s="25">
        <v>497601942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39171616</v>
      </c>
      <c r="C30" s="6">
        <v>18294434</v>
      </c>
      <c r="D30" s="23">
        <v>1385929156</v>
      </c>
      <c r="E30" s="24">
        <v>173000000</v>
      </c>
      <c r="F30" s="6">
        <v>173000000</v>
      </c>
      <c r="G30" s="25">
        <v>173000000</v>
      </c>
      <c r="H30" s="26">
        <v>2691051</v>
      </c>
      <c r="I30" s="24">
        <v>60000000</v>
      </c>
      <c r="J30" s="6">
        <v>60000000</v>
      </c>
      <c r="K30" s="25">
        <v>64200000</v>
      </c>
    </row>
    <row r="31" spans="1:11" ht="12.75">
      <c r="A31" s="22" t="s">
        <v>36</v>
      </c>
      <c r="B31" s="6">
        <v>3371216</v>
      </c>
      <c r="C31" s="6">
        <v>101741000</v>
      </c>
      <c r="D31" s="23">
        <v>5141399916</v>
      </c>
      <c r="E31" s="24">
        <v>151102020</v>
      </c>
      <c r="F31" s="6">
        <v>151102020</v>
      </c>
      <c r="G31" s="25">
        <v>151102020</v>
      </c>
      <c r="H31" s="26">
        <v>-34046811</v>
      </c>
      <c r="I31" s="24">
        <v>261133361</v>
      </c>
      <c r="J31" s="6">
        <v>300420552</v>
      </c>
      <c r="K31" s="25">
        <v>319563803</v>
      </c>
    </row>
    <row r="32" spans="1:11" ht="12.75">
      <c r="A32" s="33" t="s">
        <v>37</v>
      </c>
      <c r="B32" s="7">
        <f>SUM(B28:B31)</f>
        <v>702363000</v>
      </c>
      <c r="C32" s="7">
        <f aca="true" t="shared" si="5" ref="C32:K32">SUM(C28:C31)</f>
        <v>1265000000</v>
      </c>
      <c r="D32" s="69">
        <f t="shared" si="5"/>
        <v>8093024913</v>
      </c>
      <c r="E32" s="70">
        <f t="shared" si="5"/>
        <v>1136979037</v>
      </c>
      <c r="F32" s="7">
        <f t="shared" si="5"/>
        <v>1136979037</v>
      </c>
      <c r="G32" s="71">
        <f t="shared" si="5"/>
        <v>1136979037</v>
      </c>
      <c r="H32" s="72">
        <f t="shared" si="5"/>
        <v>5399736</v>
      </c>
      <c r="I32" s="70">
        <f t="shared" si="5"/>
        <v>789163910</v>
      </c>
      <c r="J32" s="7">
        <f t="shared" si="5"/>
        <v>830476623</v>
      </c>
      <c r="K32" s="71">
        <f t="shared" si="5"/>
        <v>881365745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939317000</v>
      </c>
      <c r="C35" s="6">
        <v>737051000</v>
      </c>
      <c r="D35" s="23">
        <v>683873315</v>
      </c>
      <c r="E35" s="24">
        <v>1549875442</v>
      </c>
      <c r="F35" s="6">
        <v>1549875442</v>
      </c>
      <c r="G35" s="25">
        <v>1549875442</v>
      </c>
      <c r="H35" s="26">
        <v>-643427969</v>
      </c>
      <c r="I35" s="24">
        <v>1483262966</v>
      </c>
      <c r="J35" s="6">
        <v>1968427748</v>
      </c>
      <c r="K35" s="25">
        <v>2573499736</v>
      </c>
    </row>
    <row r="36" spans="1:11" ht="12.75">
      <c r="A36" s="22" t="s">
        <v>40</v>
      </c>
      <c r="B36" s="6">
        <v>8589807000</v>
      </c>
      <c r="C36" s="6">
        <v>8641558000</v>
      </c>
      <c r="D36" s="23">
        <v>8276619035</v>
      </c>
      <c r="E36" s="24">
        <v>1741896638</v>
      </c>
      <c r="F36" s="6">
        <v>1741896638</v>
      </c>
      <c r="G36" s="25">
        <v>1741896638</v>
      </c>
      <c r="H36" s="26">
        <v>-29290306</v>
      </c>
      <c r="I36" s="24">
        <v>1148379007</v>
      </c>
      <c r="J36" s="6">
        <v>1204060325</v>
      </c>
      <c r="K36" s="25">
        <v>1274892794</v>
      </c>
    </row>
    <row r="37" spans="1:11" ht="12.75">
      <c r="A37" s="22" t="s">
        <v>41</v>
      </c>
      <c r="B37" s="6">
        <v>1101146000</v>
      </c>
      <c r="C37" s="6">
        <v>946571000</v>
      </c>
      <c r="D37" s="23">
        <v>1208521538</v>
      </c>
      <c r="E37" s="24">
        <v>764406680</v>
      </c>
      <c r="F37" s="6">
        <v>764406680</v>
      </c>
      <c r="G37" s="25">
        <v>764406680</v>
      </c>
      <c r="H37" s="26">
        <v>489302256</v>
      </c>
      <c r="I37" s="24">
        <v>721259307</v>
      </c>
      <c r="J37" s="6">
        <v>669600069</v>
      </c>
      <c r="K37" s="25">
        <v>632755384</v>
      </c>
    </row>
    <row r="38" spans="1:11" ht="12.75">
      <c r="A38" s="22" t="s">
        <v>42</v>
      </c>
      <c r="B38" s="6">
        <v>926821000</v>
      </c>
      <c r="C38" s="6">
        <v>750705000</v>
      </c>
      <c r="D38" s="23">
        <v>555391733</v>
      </c>
      <c r="E38" s="24">
        <v>1110265503</v>
      </c>
      <c r="F38" s="6">
        <v>1110265503</v>
      </c>
      <c r="G38" s="25">
        <v>1110265503</v>
      </c>
      <c r="H38" s="26">
        <v>-30566380</v>
      </c>
      <c r="I38" s="24">
        <v>1014057984</v>
      </c>
      <c r="J38" s="6">
        <v>1084100304</v>
      </c>
      <c r="K38" s="25">
        <v>1158744316</v>
      </c>
    </row>
    <row r="39" spans="1:11" ht="12.75">
      <c r="A39" s="22" t="s">
        <v>43</v>
      </c>
      <c r="B39" s="6">
        <v>7501157000</v>
      </c>
      <c r="C39" s="6">
        <v>7681333000</v>
      </c>
      <c r="D39" s="23">
        <v>7195461151</v>
      </c>
      <c r="E39" s="24">
        <v>903460020</v>
      </c>
      <c r="F39" s="6">
        <v>903460020</v>
      </c>
      <c r="G39" s="25">
        <v>903460020</v>
      </c>
      <c r="H39" s="26">
        <v>-29821426</v>
      </c>
      <c r="I39" s="24">
        <v>253899012</v>
      </c>
      <c r="J39" s="6">
        <v>742386514</v>
      </c>
      <c r="K39" s="25">
        <v>1237851679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533691000</v>
      </c>
      <c r="C42" s="6">
        <v>419688000</v>
      </c>
      <c r="D42" s="23">
        <v>1117928</v>
      </c>
      <c r="E42" s="24">
        <v>-3781764113</v>
      </c>
      <c r="F42" s="6">
        <v>-3781764113</v>
      </c>
      <c r="G42" s="25">
        <v>-3781764113</v>
      </c>
      <c r="H42" s="26">
        <v>-1705032427</v>
      </c>
      <c r="I42" s="24">
        <v>-3956606335</v>
      </c>
      <c r="J42" s="6">
        <v>-4279252612</v>
      </c>
      <c r="K42" s="25">
        <v>-4510419340</v>
      </c>
    </row>
    <row r="43" spans="1:11" ht="12.75">
      <c r="A43" s="22" t="s">
        <v>46</v>
      </c>
      <c r="B43" s="6">
        <v>-665117000</v>
      </c>
      <c r="C43" s="6">
        <v>-467742000</v>
      </c>
      <c r="D43" s="23">
        <v>-3248780</v>
      </c>
      <c r="E43" s="24">
        <v>2274744</v>
      </c>
      <c r="F43" s="6">
        <v>0</v>
      </c>
      <c r="G43" s="25">
        <v>0</v>
      </c>
      <c r="H43" s="26">
        <v>76542478</v>
      </c>
      <c r="I43" s="24">
        <v>-38961</v>
      </c>
      <c r="J43" s="6">
        <v>-40521</v>
      </c>
      <c r="K43" s="25">
        <v>-42140</v>
      </c>
    </row>
    <row r="44" spans="1:11" ht="12.75">
      <c r="A44" s="22" t="s">
        <v>47</v>
      </c>
      <c r="B44" s="6">
        <v>-125585000</v>
      </c>
      <c r="C44" s="6">
        <v>-123173000</v>
      </c>
      <c r="D44" s="23">
        <v>21621566</v>
      </c>
      <c r="E44" s="24">
        <v>-98380833</v>
      </c>
      <c r="F44" s="6">
        <v>-46750041</v>
      </c>
      <c r="G44" s="25">
        <v>-46750041</v>
      </c>
      <c r="H44" s="26">
        <v>-5454871</v>
      </c>
      <c r="I44" s="24">
        <v>-39892920</v>
      </c>
      <c r="J44" s="6">
        <v>-89786375</v>
      </c>
      <c r="K44" s="25">
        <v>-94295141</v>
      </c>
    </row>
    <row r="45" spans="1:11" ht="12.75">
      <c r="A45" s="33" t="s">
        <v>48</v>
      </c>
      <c r="B45" s="7">
        <v>344363000</v>
      </c>
      <c r="C45" s="7">
        <v>173136000</v>
      </c>
      <c r="D45" s="69">
        <v>19490714</v>
      </c>
      <c r="E45" s="70">
        <v>-3877870202</v>
      </c>
      <c r="F45" s="7">
        <v>-3828514154</v>
      </c>
      <c r="G45" s="71">
        <v>-3828514154</v>
      </c>
      <c r="H45" s="72">
        <v>-1633947465</v>
      </c>
      <c r="I45" s="70">
        <v>-3996538216</v>
      </c>
      <c r="J45" s="7">
        <v>-4369079508</v>
      </c>
      <c r="K45" s="71">
        <v>-4604756621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345164000</v>
      </c>
      <c r="C48" s="6">
        <v>173987000</v>
      </c>
      <c r="D48" s="23">
        <v>118570123</v>
      </c>
      <c r="E48" s="24">
        <v>885869454</v>
      </c>
      <c r="F48" s="6">
        <v>885869454</v>
      </c>
      <c r="G48" s="25">
        <v>885869454</v>
      </c>
      <c r="H48" s="26">
        <v>-301481500</v>
      </c>
      <c r="I48" s="24">
        <v>835509044</v>
      </c>
      <c r="J48" s="6">
        <v>1330880375</v>
      </c>
      <c r="K48" s="25">
        <v>1953087287</v>
      </c>
    </row>
    <row r="49" spans="1:11" ht="12.75">
      <c r="A49" s="22" t="s">
        <v>51</v>
      </c>
      <c r="B49" s="6">
        <f>+B75</f>
        <v>511463824.8275959</v>
      </c>
      <c r="C49" s="6">
        <f aca="true" t="shared" si="6" ref="C49:K49">+C75</f>
        <v>290862772.65077996</v>
      </c>
      <c r="D49" s="23">
        <f t="shared" si="6"/>
        <v>1088377343</v>
      </c>
      <c r="E49" s="24">
        <f t="shared" si="6"/>
        <v>743603508</v>
      </c>
      <c r="F49" s="6">
        <f t="shared" si="6"/>
        <v>743603508</v>
      </c>
      <c r="G49" s="25">
        <f t="shared" si="6"/>
        <v>743603508</v>
      </c>
      <c r="H49" s="26">
        <f t="shared" si="6"/>
        <v>575435391</v>
      </c>
      <c r="I49" s="24">
        <f t="shared" si="6"/>
        <v>667513613</v>
      </c>
      <c r="J49" s="6">
        <f t="shared" si="6"/>
        <v>614026852</v>
      </c>
      <c r="K49" s="25">
        <f t="shared" si="6"/>
        <v>574041927</v>
      </c>
    </row>
    <row r="50" spans="1:11" ht="12.75">
      <c r="A50" s="33" t="s">
        <v>52</v>
      </c>
      <c r="B50" s="7">
        <f>+B48-B49</f>
        <v>-166299824.8275959</v>
      </c>
      <c r="C50" s="7">
        <f aca="true" t="shared" si="7" ref="C50:K50">+C48-C49</f>
        <v>-116875772.65077996</v>
      </c>
      <c r="D50" s="69">
        <f t="shared" si="7"/>
        <v>-969807220</v>
      </c>
      <c r="E50" s="70">
        <f t="shared" si="7"/>
        <v>142265946</v>
      </c>
      <c r="F50" s="7">
        <f t="shared" si="7"/>
        <v>142265946</v>
      </c>
      <c r="G50" s="71">
        <f t="shared" si="7"/>
        <v>142265946</v>
      </c>
      <c r="H50" s="72">
        <f t="shared" si="7"/>
        <v>-876916891</v>
      </c>
      <c r="I50" s="70">
        <f t="shared" si="7"/>
        <v>167995431</v>
      </c>
      <c r="J50" s="7">
        <f t="shared" si="7"/>
        <v>716853523</v>
      </c>
      <c r="K50" s="71">
        <f t="shared" si="7"/>
        <v>1379045360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8589006000</v>
      </c>
      <c r="C53" s="6">
        <v>8640707000</v>
      </c>
      <c r="D53" s="23">
        <v>8273370255</v>
      </c>
      <c r="E53" s="24">
        <v>1369994020</v>
      </c>
      <c r="F53" s="6">
        <v>1369994020</v>
      </c>
      <c r="G53" s="25">
        <v>1369994020</v>
      </c>
      <c r="H53" s="26">
        <v>-20938816</v>
      </c>
      <c r="I53" s="24">
        <v>869777299</v>
      </c>
      <c r="J53" s="6">
        <v>952566807</v>
      </c>
      <c r="K53" s="25">
        <v>983269136</v>
      </c>
    </row>
    <row r="54" spans="1:11" ht="12.75">
      <c r="A54" s="22" t="s">
        <v>55</v>
      </c>
      <c r="B54" s="6">
        <v>398991000</v>
      </c>
      <c r="C54" s="6">
        <v>362143000</v>
      </c>
      <c r="D54" s="23">
        <v>0</v>
      </c>
      <c r="E54" s="24">
        <v>446983710</v>
      </c>
      <c r="F54" s="6">
        <v>446983710</v>
      </c>
      <c r="G54" s="25">
        <v>446983710</v>
      </c>
      <c r="H54" s="26">
        <v>73952433</v>
      </c>
      <c r="I54" s="24">
        <v>448974282</v>
      </c>
      <c r="J54" s="6">
        <v>470143847</v>
      </c>
      <c r="K54" s="25">
        <v>495531618</v>
      </c>
    </row>
    <row r="55" spans="1:11" ht="12.75">
      <c r="A55" s="22" t="s">
        <v>56</v>
      </c>
      <c r="B55" s="6">
        <v>0</v>
      </c>
      <c r="C55" s="6">
        <v>0</v>
      </c>
      <c r="D55" s="23">
        <v>1353285955</v>
      </c>
      <c r="E55" s="24">
        <v>834552048</v>
      </c>
      <c r="F55" s="6">
        <v>834552048</v>
      </c>
      <c r="G55" s="25">
        <v>834552048</v>
      </c>
      <c r="H55" s="26">
        <v>-72652674</v>
      </c>
      <c r="I55" s="24">
        <v>516345730</v>
      </c>
      <c r="J55" s="6">
        <v>499497684</v>
      </c>
      <c r="K55" s="25">
        <v>518156881</v>
      </c>
    </row>
    <row r="56" spans="1:11" ht="12.75">
      <c r="A56" s="22" t="s">
        <v>57</v>
      </c>
      <c r="B56" s="6">
        <v>84499000</v>
      </c>
      <c r="C56" s="6">
        <v>84666000</v>
      </c>
      <c r="D56" s="23">
        <v>0</v>
      </c>
      <c r="E56" s="24">
        <v>293536091</v>
      </c>
      <c r="F56" s="6">
        <v>293536091</v>
      </c>
      <c r="G56" s="25">
        <v>293536091</v>
      </c>
      <c r="H56" s="26">
        <v>5055491</v>
      </c>
      <c r="I56" s="24">
        <v>214536058</v>
      </c>
      <c r="J56" s="6">
        <v>233735100</v>
      </c>
      <c r="K56" s="25">
        <v>246333456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211895128</v>
      </c>
      <c r="D59" s="23">
        <v>255073920</v>
      </c>
      <c r="E59" s="24">
        <v>260362434</v>
      </c>
      <c r="F59" s="6">
        <v>260362434</v>
      </c>
      <c r="G59" s="25">
        <v>260362434</v>
      </c>
      <c r="H59" s="26">
        <v>260362434</v>
      </c>
      <c r="I59" s="24">
        <v>264925854</v>
      </c>
      <c r="J59" s="6">
        <v>265834454</v>
      </c>
      <c r="K59" s="25">
        <v>266810901</v>
      </c>
    </row>
    <row r="60" spans="1:11" ht="12.75">
      <c r="A60" s="90" t="s">
        <v>60</v>
      </c>
      <c r="B60" s="6">
        <v>45448632</v>
      </c>
      <c r="C60" s="6">
        <v>45448632</v>
      </c>
      <c r="D60" s="23">
        <v>92776878</v>
      </c>
      <c r="E60" s="24">
        <v>90716684</v>
      </c>
      <c r="F60" s="6">
        <v>87098421</v>
      </c>
      <c r="G60" s="25">
        <v>87098421</v>
      </c>
      <c r="H60" s="26">
        <v>87098421</v>
      </c>
      <c r="I60" s="24">
        <v>89514109</v>
      </c>
      <c r="J60" s="6">
        <v>91836359</v>
      </c>
      <c r="K60" s="25">
        <v>94332019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7221</v>
      </c>
      <c r="C62" s="98">
        <v>1687</v>
      </c>
      <c r="D62" s="99">
        <v>899</v>
      </c>
      <c r="E62" s="97">
        <v>899</v>
      </c>
      <c r="F62" s="98">
        <v>899</v>
      </c>
      <c r="G62" s="99">
        <v>899</v>
      </c>
      <c r="H62" s="100">
        <v>899</v>
      </c>
      <c r="I62" s="97">
        <v>899</v>
      </c>
      <c r="J62" s="98">
        <v>899</v>
      </c>
      <c r="K62" s="99">
        <v>899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246767</v>
      </c>
      <c r="C64" s="98">
        <v>251703</v>
      </c>
      <c r="D64" s="99">
        <v>261871</v>
      </c>
      <c r="E64" s="97">
        <v>261871</v>
      </c>
      <c r="F64" s="98">
        <v>261871</v>
      </c>
      <c r="G64" s="99">
        <v>261871</v>
      </c>
      <c r="H64" s="100">
        <v>261871</v>
      </c>
      <c r="I64" s="97">
        <v>261871</v>
      </c>
      <c r="J64" s="98">
        <v>261871</v>
      </c>
      <c r="K64" s="99">
        <v>261871</v>
      </c>
    </row>
    <row r="65" spans="1:11" ht="12.75">
      <c r="A65" s="96" t="s">
        <v>65</v>
      </c>
      <c r="B65" s="97">
        <v>48516</v>
      </c>
      <c r="C65" s="98">
        <v>61306</v>
      </c>
      <c r="D65" s="99">
        <v>7190</v>
      </c>
      <c r="E65" s="97">
        <v>7190</v>
      </c>
      <c r="F65" s="98">
        <v>7190</v>
      </c>
      <c r="G65" s="99">
        <v>7190</v>
      </c>
      <c r="H65" s="100">
        <v>7190</v>
      </c>
      <c r="I65" s="97">
        <v>7190</v>
      </c>
      <c r="J65" s="98">
        <v>7190</v>
      </c>
      <c r="K65" s="99">
        <v>7190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0.987322533492382</v>
      </c>
      <c r="C70" s="5">
        <f aca="true" t="shared" si="8" ref="C70:K70">IF(ISERROR(C71/C72),0,(C71/C72))</f>
        <v>0.970370337519135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2615597000</v>
      </c>
      <c r="C71" s="2">
        <f aca="true" t="shared" si="9" ref="C71:K71">+C83</f>
        <v>2943986000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2649181915</v>
      </c>
      <c r="C72" s="2">
        <f aca="true" t="shared" si="10" ref="C72:K72">+C77</f>
        <v>3033878805</v>
      </c>
      <c r="D72" s="2">
        <f t="shared" si="10"/>
        <v>0</v>
      </c>
      <c r="E72" s="2">
        <f t="shared" si="10"/>
        <v>3663533937</v>
      </c>
      <c r="F72" s="2">
        <f t="shared" si="10"/>
        <v>3663533937</v>
      </c>
      <c r="G72" s="2">
        <f t="shared" si="10"/>
        <v>3663533937</v>
      </c>
      <c r="H72" s="2">
        <f t="shared" si="10"/>
        <v>326307686</v>
      </c>
      <c r="I72" s="2">
        <f t="shared" si="10"/>
        <v>3973607567</v>
      </c>
      <c r="J72" s="2">
        <f t="shared" si="10"/>
        <v>4184106138</v>
      </c>
      <c r="K72" s="2">
        <f t="shared" si="10"/>
        <v>4409211063</v>
      </c>
    </row>
    <row r="73" spans="1:11" ht="12.75" hidden="1">
      <c r="A73" s="2" t="s">
        <v>102</v>
      </c>
      <c r="B73" s="2">
        <f>+B74</f>
        <v>31987782.16666668</v>
      </c>
      <c r="C73" s="2">
        <f aca="true" t="shared" si="11" ref="C73:K73">+(C78+C80+C81+C82)-(B78+B80+B81+B82)</f>
        <v>64279000</v>
      </c>
      <c r="D73" s="2">
        <f t="shared" si="11"/>
        <v>16860590</v>
      </c>
      <c r="E73" s="2">
        <f t="shared" si="11"/>
        <v>163189487</v>
      </c>
      <c r="F73" s="2">
        <f>+(F78+F80+F81+F82)-(D78+D80+D81+D82)</f>
        <v>163189487</v>
      </c>
      <c r="G73" s="2">
        <f>+(G78+G80+G81+G82)-(D78+D80+D81+D82)</f>
        <v>163189487</v>
      </c>
      <c r="H73" s="2">
        <f>+(H78+H80+H81+H82)-(D78+D80+D81+D82)</f>
        <v>-861114177</v>
      </c>
      <c r="I73" s="2">
        <f>+(I78+I80+I81+I82)-(E78+E80+E81+E82)</f>
        <v>-71190790</v>
      </c>
      <c r="J73" s="2">
        <f t="shared" si="11"/>
        <v>-10940254</v>
      </c>
      <c r="K73" s="2">
        <f t="shared" si="11"/>
        <v>-17897978</v>
      </c>
    </row>
    <row r="74" spans="1:11" ht="12.75" hidden="1">
      <c r="A74" s="2" t="s">
        <v>103</v>
      </c>
      <c r="B74" s="2">
        <f>+TREND(C74:E74)</f>
        <v>31987782.16666668</v>
      </c>
      <c r="C74" s="2">
        <f>+C73</f>
        <v>64279000</v>
      </c>
      <c r="D74" s="2">
        <f aca="true" t="shared" si="12" ref="D74:K74">+D73</f>
        <v>16860590</v>
      </c>
      <c r="E74" s="2">
        <f t="shared" si="12"/>
        <v>163189487</v>
      </c>
      <c r="F74" s="2">
        <f t="shared" si="12"/>
        <v>163189487</v>
      </c>
      <c r="G74" s="2">
        <f t="shared" si="12"/>
        <v>163189487</v>
      </c>
      <c r="H74" s="2">
        <f t="shared" si="12"/>
        <v>-861114177</v>
      </c>
      <c r="I74" s="2">
        <f t="shared" si="12"/>
        <v>-71190790</v>
      </c>
      <c r="J74" s="2">
        <f t="shared" si="12"/>
        <v>-10940254</v>
      </c>
      <c r="K74" s="2">
        <f t="shared" si="12"/>
        <v>-17897978</v>
      </c>
    </row>
    <row r="75" spans="1:11" ht="12.75" hidden="1">
      <c r="A75" s="2" t="s">
        <v>104</v>
      </c>
      <c r="B75" s="2">
        <f>+B84-(((B80+B81+B78)*B70)-B79)</f>
        <v>511463824.8275959</v>
      </c>
      <c r="C75" s="2">
        <f aca="true" t="shared" si="13" ref="C75:K75">+C84-(((C80+C81+C78)*C70)-C79)</f>
        <v>290862772.65077996</v>
      </c>
      <c r="D75" s="2">
        <f t="shared" si="13"/>
        <v>1088377343</v>
      </c>
      <c r="E75" s="2">
        <f t="shared" si="13"/>
        <v>743603508</v>
      </c>
      <c r="F75" s="2">
        <f t="shared" si="13"/>
        <v>743603508</v>
      </c>
      <c r="G75" s="2">
        <f t="shared" si="13"/>
        <v>743603508</v>
      </c>
      <c r="H75" s="2">
        <f t="shared" si="13"/>
        <v>575435391</v>
      </c>
      <c r="I75" s="2">
        <f t="shared" si="13"/>
        <v>667513613</v>
      </c>
      <c r="J75" s="2">
        <f t="shared" si="13"/>
        <v>614026852</v>
      </c>
      <c r="K75" s="2">
        <f t="shared" si="13"/>
        <v>574041927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2649181915</v>
      </c>
      <c r="C77" s="3">
        <v>3033878805</v>
      </c>
      <c r="D77" s="3">
        <v>0</v>
      </c>
      <c r="E77" s="3">
        <v>3663533937</v>
      </c>
      <c r="F77" s="3">
        <v>3663533937</v>
      </c>
      <c r="G77" s="3">
        <v>3663533937</v>
      </c>
      <c r="H77" s="3">
        <v>326307686</v>
      </c>
      <c r="I77" s="3">
        <v>3973607567</v>
      </c>
      <c r="J77" s="3">
        <v>4184106138</v>
      </c>
      <c r="K77" s="3">
        <v>4409211063</v>
      </c>
    </row>
    <row r="78" spans="1:11" ht="13.5" hidden="1">
      <c r="A78" s="1" t="s">
        <v>67</v>
      </c>
      <c r="B78" s="3">
        <v>0</v>
      </c>
      <c r="C78" s="3">
        <v>0</v>
      </c>
      <c r="D78" s="3">
        <v>2050338</v>
      </c>
      <c r="E78" s="3">
        <v>130583</v>
      </c>
      <c r="F78" s="3">
        <v>130583</v>
      </c>
      <c r="G78" s="3">
        <v>130583</v>
      </c>
      <c r="H78" s="3">
        <v>-206067</v>
      </c>
      <c r="I78" s="3">
        <v>135806</v>
      </c>
      <c r="J78" s="3">
        <v>141239</v>
      </c>
      <c r="K78" s="3">
        <v>146888</v>
      </c>
    </row>
    <row r="79" spans="1:11" ht="13.5" hidden="1">
      <c r="A79" s="1" t="s">
        <v>68</v>
      </c>
      <c r="B79" s="3">
        <v>961753000</v>
      </c>
      <c r="C79" s="3">
        <v>795827000</v>
      </c>
      <c r="D79" s="3">
        <v>990478023</v>
      </c>
      <c r="E79" s="3">
        <v>640515524</v>
      </c>
      <c r="F79" s="3">
        <v>640515524</v>
      </c>
      <c r="G79" s="3">
        <v>640515524</v>
      </c>
      <c r="H79" s="3">
        <v>472347407</v>
      </c>
      <c r="I79" s="3">
        <v>560302109</v>
      </c>
      <c r="J79" s="3">
        <v>502526889</v>
      </c>
      <c r="K79" s="3">
        <v>458081965</v>
      </c>
    </row>
    <row r="80" spans="1:11" ht="13.5" hidden="1">
      <c r="A80" s="1" t="s">
        <v>69</v>
      </c>
      <c r="B80" s="3">
        <v>394694000</v>
      </c>
      <c r="C80" s="3">
        <v>436149000</v>
      </c>
      <c r="D80" s="3">
        <v>411928584</v>
      </c>
      <c r="E80" s="3">
        <v>700471494</v>
      </c>
      <c r="F80" s="3">
        <v>700471494</v>
      </c>
      <c r="G80" s="3">
        <v>700471494</v>
      </c>
      <c r="H80" s="3">
        <v>-365896511</v>
      </c>
      <c r="I80" s="3">
        <v>525901706</v>
      </c>
      <c r="J80" s="3">
        <v>510820926</v>
      </c>
      <c r="K80" s="3">
        <v>488616804</v>
      </c>
    </row>
    <row r="81" spans="1:11" ht="13.5" hidden="1">
      <c r="A81" s="1" t="s">
        <v>70</v>
      </c>
      <c r="B81" s="3">
        <v>61377000</v>
      </c>
      <c r="C81" s="3">
        <v>84234000</v>
      </c>
      <c r="D81" s="3">
        <v>123267282</v>
      </c>
      <c r="E81" s="3">
        <v>0</v>
      </c>
      <c r="F81" s="3">
        <v>0</v>
      </c>
      <c r="G81" s="3">
        <v>0</v>
      </c>
      <c r="H81" s="3">
        <v>42361310</v>
      </c>
      <c r="I81" s="3">
        <v>102402886</v>
      </c>
      <c r="J81" s="3">
        <v>106499144</v>
      </c>
      <c r="K81" s="3">
        <v>110759250</v>
      </c>
    </row>
    <row r="82" spans="1:11" ht="13.5" hidden="1">
      <c r="A82" s="1" t="s">
        <v>71</v>
      </c>
      <c r="B82" s="3">
        <v>202000</v>
      </c>
      <c r="C82" s="3">
        <v>169000</v>
      </c>
      <c r="D82" s="3">
        <v>166386</v>
      </c>
      <c r="E82" s="3">
        <v>0</v>
      </c>
      <c r="F82" s="3">
        <v>0</v>
      </c>
      <c r="G82" s="3">
        <v>0</v>
      </c>
      <c r="H82" s="3">
        <v>39681</v>
      </c>
      <c r="I82" s="3">
        <v>970889</v>
      </c>
      <c r="J82" s="3">
        <v>1009724</v>
      </c>
      <c r="K82" s="3">
        <v>1050113</v>
      </c>
    </row>
    <row r="83" spans="1:11" ht="13.5" hidden="1">
      <c r="A83" s="1" t="s">
        <v>72</v>
      </c>
      <c r="B83" s="3">
        <v>2615597000</v>
      </c>
      <c r="C83" s="3">
        <v>2943986000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97899320</v>
      </c>
      <c r="E84" s="3">
        <v>103087984</v>
      </c>
      <c r="F84" s="3">
        <v>103087984</v>
      </c>
      <c r="G84" s="3">
        <v>103087984</v>
      </c>
      <c r="H84" s="3">
        <v>103087984</v>
      </c>
      <c r="I84" s="3">
        <v>107211504</v>
      </c>
      <c r="J84" s="3">
        <v>111499963</v>
      </c>
      <c r="K84" s="3">
        <v>115959962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272706788</v>
      </c>
      <c r="C5" s="6">
        <v>265941408</v>
      </c>
      <c r="D5" s="23">
        <v>0</v>
      </c>
      <c r="E5" s="24">
        <v>413697037</v>
      </c>
      <c r="F5" s="6">
        <v>364386337</v>
      </c>
      <c r="G5" s="25">
        <v>364386337</v>
      </c>
      <c r="H5" s="26">
        <v>325127765</v>
      </c>
      <c r="I5" s="24">
        <v>400836191</v>
      </c>
      <c r="J5" s="6">
        <v>423622404</v>
      </c>
      <c r="K5" s="25">
        <v>452154519</v>
      </c>
    </row>
    <row r="6" spans="1:11" ht="12.75">
      <c r="A6" s="22" t="s">
        <v>19</v>
      </c>
      <c r="B6" s="6">
        <v>1311585379</v>
      </c>
      <c r="C6" s="6">
        <v>1389127035</v>
      </c>
      <c r="D6" s="23">
        <v>0</v>
      </c>
      <c r="E6" s="24">
        <v>1700589131</v>
      </c>
      <c r="F6" s="6">
        <v>1599079913</v>
      </c>
      <c r="G6" s="25">
        <v>1599079913</v>
      </c>
      <c r="H6" s="26">
        <v>1594159571</v>
      </c>
      <c r="I6" s="24">
        <v>1776499335</v>
      </c>
      <c r="J6" s="6">
        <v>1924055682</v>
      </c>
      <c r="K6" s="25">
        <v>2185923016</v>
      </c>
    </row>
    <row r="7" spans="1:11" ht="12.75">
      <c r="A7" s="22" t="s">
        <v>20</v>
      </c>
      <c r="B7" s="6">
        <v>6911774</v>
      </c>
      <c r="C7" s="6">
        <v>9165688</v>
      </c>
      <c r="D7" s="23">
        <v>0</v>
      </c>
      <c r="E7" s="24">
        <v>4039370</v>
      </c>
      <c r="F7" s="6">
        <v>4039370</v>
      </c>
      <c r="G7" s="25">
        <v>4039370</v>
      </c>
      <c r="H7" s="26">
        <v>21171045</v>
      </c>
      <c r="I7" s="24">
        <v>3237951</v>
      </c>
      <c r="J7" s="6">
        <v>3245970</v>
      </c>
      <c r="K7" s="25">
        <v>3422253</v>
      </c>
    </row>
    <row r="8" spans="1:11" ht="12.75">
      <c r="A8" s="22" t="s">
        <v>21</v>
      </c>
      <c r="B8" s="6">
        <v>346442953</v>
      </c>
      <c r="C8" s="6">
        <v>347530878</v>
      </c>
      <c r="D8" s="23">
        <v>0</v>
      </c>
      <c r="E8" s="24">
        <v>409108000</v>
      </c>
      <c r="F8" s="6">
        <v>409308000</v>
      </c>
      <c r="G8" s="25">
        <v>409308000</v>
      </c>
      <c r="H8" s="26">
        <v>400186345</v>
      </c>
      <c r="I8" s="24">
        <v>442778450</v>
      </c>
      <c r="J8" s="6">
        <v>474954400</v>
      </c>
      <c r="K8" s="25">
        <v>515290500</v>
      </c>
    </row>
    <row r="9" spans="1:11" ht="12.75">
      <c r="A9" s="22" t="s">
        <v>22</v>
      </c>
      <c r="B9" s="6">
        <v>228613926</v>
      </c>
      <c r="C9" s="6">
        <v>270932339</v>
      </c>
      <c r="D9" s="23">
        <v>0</v>
      </c>
      <c r="E9" s="24">
        <v>193206487</v>
      </c>
      <c r="F9" s="6">
        <v>315473725</v>
      </c>
      <c r="G9" s="25">
        <v>315473725</v>
      </c>
      <c r="H9" s="26">
        <v>343170850</v>
      </c>
      <c r="I9" s="24">
        <v>98829461</v>
      </c>
      <c r="J9" s="6">
        <v>117825229</v>
      </c>
      <c r="K9" s="25">
        <v>121758346</v>
      </c>
    </row>
    <row r="10" spans="1:11" ht="20.25">
      <c r="A10" s="27" t="s">
        <v>94</v>
      </c>
      <c r="B10" s="28">
        <f>SUM(B5:B9)</f>
        <v>2166260820</v>
      </c>
      <c r="C10" s="29">
        <f aca="true" t="shared" si="0" ref="C10:K10">SUM(C5:C9)</f>
        <v>2282697348</v>
      </c>
      <c r="D10" s="30">
        <f t="shared" si="0"/>
        <v>0</v>
      </c>
      <c r="E10" s="28">
        <f t="shared" si="0"/>
        <v>2720640025</v>
      </c>
      <c r="F10" s="29">
        <f t="shared" si="0"/>
        <v>2692287345</v>
      </c>
      <c r="G10" s="31">
        <f t="shared" si="0"/>
        <v>2692287345</v>
      </c>
      <c r="H10" s="32">
        <f t="shared" si="0"/>
        <v>2683815576</v>
      </c>
      <c r="I10" s="28">
        <f t="shared" si="0"/>
        <v>2722181388</v>
      </c>
      <c r="J10" s="29">
        <f t="shared" si="0"/>
        <v>2943703685</v>
      </c>
      <c r="K10" s="31">
        <f t="shared" si="0"/>
        <v>3278548634</v>
      </c>
    </row>
    <row r="11" spans="1:11" ht="12.75">
      <c r="A11" s="22" t="s">
        <v>23</v>
      </c>
      <c r="B11" s="6">
        <v>489414758</v>
      </c>
      <c r="C11" s="6">
        <v>530451714</v>
      </c>
      <c r="D11" s="23">
        <v>0</v>
      </c>
      <c r="E11" s="24">
        <v>652667779</v>
      </c>
      <c r="F11" s="6">
        <v>644871222</v>
      </c>
      <c r="G11" s="25">
        <v>644871222</v>
      </c>
      <c r="H11" s="26">
        <v>631011919</v>
      </c>
      <c r="I11" s="24">
        <v>663853438</v>
      </c>
      <c r="J11" s="6">
        <v>734094243</v>
      </c>
      <c r="K11" s="25">
        <v>777800381</v>
      </c>
    </row>
    <row r="12" spans="1:11" ht="12.75">
      <c r="A12" s="22" t="s">
        <v>24</v>
      </c>
      <c r="B12" s="6">
        <v>23981844</v>
      </c>
      <c r="C12" s="6">
        <v>28398076</v>
      </c>
      <c r="D12" s="23">
        <v>0</v>
      </c>
      <c r="E12" s="24">
        <v>33907256</v>
      </c>
      <c r="F12" s="6">
        <v>34511471</v>
      </c>
      <c r="G12" s="25">
        <v>34511471</v>
      </c>
      <c r="H12" s="26">
        <v>34199953</v>
      </c>
      <c r="I12" s="24">
        <v>36438387</v>
      </c>
      <c r="J12" s="6">
        <v>38465044</v>
      </c>
      <c r="K12" s="25">
        <v>41542241</v>
      </c>
    </row>
    <row r="13" spans="1:11" ht="12.75">
      <c r="A13" s="22" t="s">
        <v>95</v>
      </c>
      <c r="B13" s="6">
        <v>427744133</v>
      </c>
      <c r="C13" s="6">
        <v>411711664</v>
      </c>
      <c r="D13" s="23">
        <v>0</v>
      </c>
      <c r="E13" s="24">
        <v>428189005</v>
      </c>
      <c r="F13" s="6">
        <v>428189005</v>
      </c>
      <c r="G13" s="25">
        <v>428189005</v>
      </c>
      <c r="H13" s="26">
        <v>402816345</v>
      </c>
      <c r="I13" s="24">
        <v>434145379</v>
      </c>
      <c r="J13" s="6">
        <v>457589171</v>
      </c>
      <c r="K13" s="25">
        <v>464581844</v>
      </c>
    </row>
    <row r="14" spans="1:11" ht="12.75">
      <c r="A14" s="22" t="s">
        <v>25</v>
      </c>
      <c r="B14" s="6">
        <v>33862799</v>
      </c>
      <c r="C14" s="6">
        <v>43954964</v>
      </c>
      <c r="D14" s="23">
        <v>0</v>
      </c>
      <c r="E14" s="24">
        <v>11000000</v>
      </c>
      <c r="F14" s="6">
        <v>11000000</v>
      </c>
      <c r="G14" s="25">
        <v>11000000</v>
      </c>
      <c r="H14" s="26">
        <v>72736372</v>
      </c>
      <c r="I14" s="24">
        <v>6322533</v>
      </c>
      <c r="J14" s="6">
        <v>5663933</v>
      </c>
      <c r="K14" s="25">
        <v>5995739</v>
      </c>
    </row>
    <row r="15" spans="1:11" ht="12.75">
      <c r="A15" s="22" t="s">
        <v>26</v>
      </c>
      <c r="B15" s="6">
        <v>809945746</v>
      </c>
      <c r="C15" s="6">
        <v>843459847</v>
      </c>
      <c r="D15" s="23">
        <v>0</v>
      </c>
      <c r="E15" s="24">
        <v>996901131</v>
      </c>
      <c r="F15" s="6">
        <v>1006066938</v>
      </c>
      <c r="G15" s="25">
        <v>1006066938</v>
      </c>
      <c r="H15" s="26">
        <v>1054959975</v>
      </c>
      <c r="I15" s="24">
        <v>1044785541</v>
      </c>
      <c r="J15" s="6">
        <v>1095549526</v>
      </c>
      <c r="K15" s="25">
        <v>1149243094</v>
      </c>
    </row>
    <row r="16" spans="1:11" ht="12.7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2.75">
      <c r="A17" s="22" t="s">
        <v>27</v>
      </c>
      <c r="B17" s="6">
        <v>735717512</v>
      </c>
      <c r="C17" s="6">
        <v>862402658</v>
      </c>
      <c r="D17" s="23">
        <v>0</v>
      </c>
      <c r="E17" s="24">
        <v>996413152</v>
      </c>
      <c r="F17" s="6">
        <v>1022425147</v>
      </c>
      <c r="G17" s="25">
        <v>1022425147</v>
      </c>
      <c r="H17" s="26">
        <v>1073596525</v>
      </c>
      <c r="I17" s="24">
        <v>1031666545</v>
      </c>
      <c r="J17" s="6">
        <v>981891217</v>
      </c>
      <c r="K17" s="25">
        <v>994807503</v>
      </c>
    </row>
    <row r="18" spans="1:11" ht="12.75">
      <c r="A18" s="33" t="s">
        <v>28</v>
      </c>
      <c r="B18" s="34">
        <f>SUM(B11:B17)</f>
        <v>2520666792</v>
      </c>
      <c r="C18" s="35">
        <f aca="true" t="shared" si="1" ref="C18:K18">SUM(C11:C17)</f>
        <v>2720378923</v>
      </c>
      <c r="D18" s="36">
        <f t="shared" si="1"/>
        <v>0</v>
      </c>
      <c r="E18" s="34">
        <f t="shared" si="1"/>
        <v>3119078323</v>
      </c>
      <c r="F18" s="35">
        <f t="shared" si="1"/>
        <v>3147063783</v>
      </c>
      <c r="G18" s="37">
        <f t="shared" si="1"/>
        <v>3147063783</v>
      </c>
      <c r="H18" s="38">
        <f t="shared" si="1"/>
        <v>3269321089</v>
      </c>
      <c r="I18" s="34">
        <f t="shared" si="1"/>
        <v>3217211823</v>
      </c>
      <c r="J18" s="35">
        <f t="shared" si="1"/>
        <v>3313253134</v>
      </c>
      <c r="K18" s="37">
        <f t="shared" si="1"/>
        <v>3433970802</v>
      </c>
    </row>
    <row r="19" spans="1:11" ht="12.75">
      <c r="A19" s="33" t="s">
        <v>29</v>
      </c>
      <c r="B19" s="39">
        <f>+B10-B18</f>
        <v>-354405972</v>
      </c>
      <c r="C19" s="40">
        <f aca="true" t="shared" si="2" ref="C19:K19">+C10-C18</f>
        <v>-437681575</v>
      </c>
      <c r="D19" s="41">
        <f t="shared" si="2"/>
        <v>0</v>
      </c>
      <c r="E19" s="39">
        <f t="shared" si="2"/>
        <v>-398438298</v>
      </c>
      <c r="F19" s="40">
        <f t="shared" si="2"/>
        <v>-454776438</v>
      </c>
      <c r="G19" s="42">
        <f t="shared" si="2"/>
        <v>-454776438</v>
      </c>
      <c r="H19" s="43">
        <f t="shared" si="2"/>
        <v>-585505513</v>
      </c>
      <c r="I19" s="39">
        <f t="shared" si="2"/>
        <v>-495030435</v>
      </c>
      <c r="J19" s="40">
        <f t="shared" si="2"/>
        <v>-369549449</v>
      </c>
      <c r="K19" s="42">
        <f t="shared" si="2"/>
        <v>-155422168</v>
      </c>
    </row>
    <row r="20" spans="1:11" ht="20.25">
      <c r="A20" s="44" t="s">
        <v>30</v>
      </c>
      <c r="B20" s="45">
        <v>100131066</v>
      </c>
      <c r="C20" s="46">
        <v>130162218</v>
      </c>
      <c r="D20" s="47">
        <v>0</v>
      </c>
      <c r="E20" s="45">
        <v>168889550</v>
      </c>
      <c r="F20" s="46">
        <v>230864040</v>
      </c>
      <c r="G20" s="48">
        <v>230864040</v>
      </c>
      <c r="H20" s="49">
        <v>166889942</v>
      </c>
      <c r="I20" s="45">
        <v>147074550</v>
      </c>
      <c r="J20" s="46">
        <v>166507600</v>
      </c>
      <c r="K20" s="48">
        <v>174887500</v>
      </c>
    </row>
    <row r="21" spans="1:11" ht="12.75">
      <c r="A21" s="22" t="s">
        <v>96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101575858</v>
      </c>
      <c r="I21" s="50">
        <v>0</v>
      </c>
      <c r="J21" s="51">
        <v>0</v>
      </c>
      <c r="K21" s="53">
        <v>0</v>
      </c>
    </row>
    <row r="22" spans="1:11" ht="12.75">
      <c r="A22" s="55" t="s">
        <v>97</v>
      </c>
      <c r="B22" s="56">
        <f>SUM(B19:B21)</f>
        <v>-254274906</v>
      </c>
      <c r="C22" s="57">
        <f aca="true" t="shared" si="3" ref="C22:K22">SUM(C19:C21)</f>
        <v>-307519357</v>
      </c>
      <c r="D22" s="58">
        <f t="shared" si="3"/>
        <v>0</v>
      </c>
      <c r="E22" s="56">
        <f t="shared" si="3"/>
        <v>-229548748</v>
      </c>
      <c r="F22" s="57">
        <f t="shared" si="3"/>
        <v>-223912398</v>
      </c>
      <c r="G22" s="59">
        <f t="shared" si="3"/>
        <v>-223912398</v>
      </c>
      <c r="H22" s="60">
        <f t="shared" si="3"/>
        <v>-317039713</v>
      </c>
      <c r="I22" s="56">
        <f t="shared" si="3"/>
        <v>-347955885</v>
      </c>
      <c r="J22" s="57">
        <f t="shared" si="3"/>
        <v>-203041849</v>
      </c>
      <c r="K22" s="59">
        <f t="shared" si="3"/>
        <v>19465332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-254274906</v>
      </c>
      <c r="C24" s="40">
        <f aca="true" t="shared" si="4" ref="C24:K24">SUM(C22:C23)</f>
        <v>-307519357</v>
      </c>
      <c r="D24" s="41">
        <f t="shared" si="4"/>
        <v>0</v>
      </c>
      <c r="E24" s="39">
        <f t="shared" si="4"/>
        <v>-229548748</v>
      </c>
      <c r="F24" s="40">
        <f t="shared" si="4"/>
        <v>-223912398</v>
      </c>
      <c r="G24" s="42">
        <f t="shared" si="4"/>
        <v>-223912398</v>
      </c>
      <c r="H24" s="43">
        <f t="shared" si="4"/>
        <v>-317039713</v>
      </c>
      <c r="I24" s="39">
        <f t="shared" si="4"/>
        <v>-347955885</v>
      </c>
      <c r="J24" s="40">
        <f t="shared" si="4"/>
        <v>-203041849</v>
      </c>
      <c r="K24" s="42">
        <f t="shared" si="4"/>
        <v>19465332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133406121</v>
      </c>
      <c r="C27" s="7">
        <v>170886095</v>
      </c>
      <c r="D27" s="69">
        <v>0</v>
      </c>
      <c r="E27" s="70">
        <v>220389550</v>
      </c>
      <c r="F27" s="7">
        <v>273601762</v>
      </c>
      <c r="G27" s="71">
        <v>273601762</v>
      </c>
      <c r="H27" s="72">
        <v>150857403</v>
      </c>
      <c r="I27" s="70">
        <v>164114549</v>
      </c>
      <c r="J27" s="7">
        <v>8432000</v>
      </c>
      <c r="K27" s="71">
        <v>8887328</v>
      </c>
    </row>
    <row r="28" spans="1:11" ht="12.75">
      <c r="A28" s="73" t="s">
        <v>34</v>
      </c>
      <c r="B28" s="6">
        <v>107244108</v>
      </c>
      <c r="C28" s="6">
        <v>167202490</v>
      </c>
      <c r="D28" s="23">
        <v>0</v>
      </c>
      <c r="E28" s="24">
        <v>168889550</v>
      </c>
      <c r="F28" s="6">
        <v>249601762</v>
      </c>
      <c r="G28" s="25">
        <v>249601762</v>
      </c>
      <c r="H28" s="26">
        <v>149642699</v>
      </c>
      <c r="I28" s="24">
        <v>143114549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30000000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26162013</v>
      </c>
      <c r="C31" s="6">
        <v>3683605</v>
      </c>
      <c r="D31" s="23">
        <v>0</v>
      </c>
      <c r="E31" s="24">
        <v>21500000</v>
      </c>
      <c r="F31" s="6">
        <v>24000000</v>
      </c>
      <c r="G31" s="25">
        <v>24000000</v>
      </c>
      <c r="H31" s="26">
        <v>1214704</v>
      </c>
      <c r="I31" s="24">
        <v>21000000</v>
      </c>
      <c r="J31" s="6">
        <v>8432000</v>
      </c>
      <c r="K31" s="25">
        <v>8887328</v>
      </c>
    </row>
    <row r="32" spans="1:11" ht="12.75">
      <c r="A32" s="33" t="s">
        <v>37</v>
      </c>
      <c r="B32" s="7">
        <f>SUM(B28:B31)</f>
        <v>133406121</v>
      </c>
      <c r="C32" s="7">
        <f aca="true" t="shared" si="5" ref="C32:K32">SUM(C28:C31)</f>
        <v>170886095</v>
      </c>
      <c r="D32" s="69">
        <f t="shared" si="5"/>
        <v>0</v>
      </c>
      <c r="E32" s="70">
        <f t="shared" si="5"/>
        <v>220389550</v>
      </c>
      <c r="F32" s="7">
        <f t="shared" si="5"/>
        <v>273601762</v>
      </c>
      <c r="G32" s="71">
        <f t="shared" si="5"/>
        <v>273601762</v>
      </c>
      <c r="H32" s="72">
        <f t="shared" si="5"/>
        <v>150857403</v>
      </c>
      <c r="I32" s="70">
        <f t="shared" si="5"/>
        <v>164114549</v>
      </c>
      <c r="J32" s="7">
        <f t="shared" si="5"/>
        <v>8432000</v>
      </c>
      <c r="K32" s="71">
        <f t="shared" si="5"/>
        <v>8887328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357053580</v>
      </c>
      <c r="C35" s="6">
        <v>467437138</v>
      </c>
      <c r="D35" s="23">
        <v>0</v>
      </c>
      <c r="E35" s="24">
        <v>656279550</v>
      </c>
      <c r="F35" s="6">
        <v>656279550</v>
      </c>
      <c r="G35" s="25">
        <v>656279550</v>
      </c>
      <c r="H35" s="26">
        <v>839022926</v>
      </c>
      <c r="I35" s="24">
        <v>727446550</v>
      </c>
      <c r="J35" s="6">
        <v>746446550</v>
      </c>
      <c r="K35" s="25">
        <v>779446550</v>
      </c>
    </row>
    <row r="36" spans="1:11" ht="12.75">
      <c r="A36" s="22" t="s">
        <v>40</v>
      </c>
      <c r="B36" s="6">
        <v>5826339702</v>
      </c>
      <c r="C36" s="6">
        <v>5652582015</v>
      </c>
      <c r="D36" s="23">
        <v>0</v>
      </c>
      <c r="E36" s="24">
        <v>5155542550</v>
      </c>
      <c r="F36" s="6">
        <v>5208754762</v>
      </c>
      <c r="G36" s="25">
        <v>5208754762</v>
      </c>
      <c r="H36" s="26">
        <v>5248123820</v>
      </c>
      <c r="I36" s="24">
        <v>4950746549</v>
      </c>
      <c r="J36" s="6">
        <v>4503982000</v>
      </c>
      <c r="K36" s="25">
        <v>4217743328</v>
      </c>
    </row>
    <row r="37" spans="1:11" ht="12.75">
      <c r="A37" s="22" t="s">
        <v>41</v>
      </c>
      <c r="B37" s="6">
        <v>610586996</v>
      </c>
      <c r="C37" s="6">
        <v>771061066</v>
      </c>
      <c r="D37" s="23">
        <v>0</v>
      </c>
      <c r="E37" s="24">
        <v>732746347</v>
      </c>
      <c r="F37" s="6">
        <v>780322209</v>
      </c>
      <c r="G37" s="25">
        <v>780322209</v>
      </c>
      <c r="H37" s="26">
        <v>1716985640</v>
      </c>
      <c r="I37" s="24">
        <v>1739305542</v>
      </c>
      <c r="J37" s="6">
        <v>1488807068</v>
      </c>
      <c r="K37" s="25">
        <v>1133295839</v>
      </c>
    </row>
    <row r="38" spans="1:11" ht="12.75">
      <c r="A38" s="22" t="s">
        <v>42</v>
      </c>
      <c r="B38" s="6">
        <v>356357431</v>
      </c>
      <c r="C38" s="6">
        <v>497626909</v>
      </c>
      <c r="D38" s="23">
        <v>0</v>
      </c>
      <c r="E38" s="24">
        <v>104000000</v>
      </c>
      <c r="F38" s="6">
        <v>104000000</v>
      </c>
      <c r="G38" s="25">
        <v>104000000</v>
      </c>
      <c r="H38" s="26">
        <v>103427942</v>
      </c>
      <c r="I38" s="24">
        <v>50000000</v>
      </c>
      <c r="J38" s="6">
        <v>33000000</v>
      </c>
      <c r="K38" s="25">
        <v>15000000</v>
      </c>
    </row>
    <row r="39" spans="1:11" ht="12.75">
      <c r="A39" s="22" t="s">
        <v>43</v>
      </c>
      <c r="B39" s="6">
        <v>5216448855</v>
      </c>
      <c r="C39" s="6">
        <v>4851331178</v>
      </c>
      <c r="D39" s="23">
        <v>0</v>
      </c>
      <c r="E39" s="24">
        <v>5204624501</v>
      </c>
      <c r="F39" s="6">
        <v>5204624501</v>
      </c>
      <c r="G39" s="25">
        <v>5204624501</v>
      </c>
      <c r="H39" s="26">
        <v>5157259450</v>
      </c>
      <c r="I39" s="24">
        <v>3888887557</v>
      </c>
      <c r="J39" s="6">
        <v>3728621482</v>
      </c>
      <c r="K39" s="25">
        <v>3848893939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93756269</v>
      </c>
      <c r="C42" s="6">
        <v>233144992</v>
      </c>
      <c r="D42" s="23">
        <v>0</v>
      </c>
      <c r="E42" s="24">
        <v>-2139889318</v>
      </c>
      <c r="F42" s="6">
        <v>-2167874778</v>
      </c>
      <c r="G42" s="25">
        <v>-2167874778</v>
      </c>
      <c r="H42" s="26">
        <v>2410970222</v>
      </c>
      <c r="I42" s="24">
        <v>-2253066444</v>
      </c>
      <c r="J42" s="6">
        <v>-2385663963</v>
      </c>
      <c r="K42" s="25">
        <v>-2514388958</v>
      </c>
    </row>
    <row r="43" spans="1:11" ht="12.75">
      <c r="A43" s="22" t="s">
        <v>46</v>
      </c>
      <c r="B43" s="6">
        <v>-91939437</v>
      </c>
      <c r="C43" s="6">
        <v>-148419079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-6747942</v>
      </c>
      <c r="C44" s="6">
        <v>-19762505</v>
      </c>
      <c r="D44" s="23">
        <v>0</v>
      </c>
      <c r="E44" s="24">
        <v>15000000</v>
      </c>
      <c r="F44" s="6">
        <v>-15000000</v>
      </c>
      <c r="G44" s="25">
        <v>-15000000</v>
      </c>
      <c r="H44" s="26">
        <v>35817010</v>
      </c>
      <c r="I44" s="24">
        <v>-12000000</v>
      </c>
      <c r="J44" s="6">
        <v>-13000000</v>
      </c>
      <c r="K44" s="25">
        <v>-13000100</v>
      </c>
    </row>
    <row r="45" spans="1:11" ht="12.75">
      <c r="A45" s="33" t="s">
        <v>48</v>
      </c>
      <c r="B45" s="7">
        <v>25568909</v>
      </c>
      <c r="C45" s="7">
        <v>90532317</v>
      </c>
      <c r="D45" s="69">
        <v>0</v>
      </c>
      <c r="E45" s="70">
        <v>-2014889318</v>
      </c>
      <c r="F45" s="7">
        <v>-2072874778</v>
      </c>
      <c r="G45" s="71">
        <v>-2072874778</v>
      </c>
      <c r="H45" s="72">
        <v>1970778495</v>
      </c>
      <c r="I45" s="70">
        <v>-2155066444</v>
      </c>
      <c r="J45" s="7">
        <v>-2278663963</v>
      </c>
      <c r="K45" s="71">
        <v>-2397389058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53261231</v>
      </c>
      <c r="C48" s="6">
        <v>120591346</v>
      </c>
      <c r="D48" s="23">
        <v>0</v>
      </c>
      <c r="E48" s="24">
        <v>110000000</v>
      </c>
      <c r="F48" s="6">
        <v>110000000</v>
      </c>
      <c r="G48" s="25">
        <v>110000000</v>
      </c>
      <c r="H48" s="26">
        <v>-52390400</v>
      </c>
      <c r="I48" s="24">
        <v>110000000</v>
      </c>
      <c r="J48" s="6">
        <v>120000000</v>
      </c>
      <c r="K48" s="25">
        <v>130000000</v>
      </c>
    </row>
    <row r="49" spans="1:11" ht="12.75">
      <c r="A49" s="22" t="s">
        <v>51</v>
      </c>
      <c r="B49" s="6">
        <f>+B75</f>
        <v>344943342.02542484</v>
      </c>
      <c r="C49" s="6">
        <f aca="true" t="shared" si="6" ref="C49:K49">+C75</f>
        <v>492610372.93276113</v>
      </c>
      <c r="D49" s="23">
        <f t="shared" si="6"/>
        <v>0</v>
      </c>
      <c r="E49" s="24">
        <f t="shared" si="6"/>
        <v>478746347</v>
      </c>
      <c r="F49" s="6">
        <f t="shared" si="6"/>
        <v>526322209</v>
      </c>
      <c r="G49" s="25">
        <f t="shared" si="6"/>
        <v>526322209</v>
      </c>
      <c r="H49" s="26">
        <f t="shared" si="6"/>
        <v>-789391754.0077755</v>
      </c>
      <c r="I49" s="24">
        <f t="shared" si="6"/>
        <v>1291305542</v>
      </c>
      <c r="J49" s="6">
        <f t="shared" si="6"/>
        <v>1033807068</v>
      </c>
      <c r="K49" s="25">
        <f t="shared" si="6"/>
        <v>659295939</v>
      </c>
    </row>
    <row r="50" spans="1:11" ht="12.75">
      <c r="A50" s="33" t="s">
        <v>52</v>
      </c>
      <c r="B50" s="7">
        <f>+B48-B49</f>
        <v>-291682111.02542484</v>
      </c>
      <c r="C50" s="7">
        <f aca="true" t="shared" si="7" ref="C50:K50">+C48-C49</f>
        <v>-372019026.93276113</v>
      </c>
      <c r="D50" s="69">
        <f t="shared" si="7"/>
        <v>0</v>
      </c>
      <c r="E50" s="70">
        <f t="shared" si="7"/>
        <v>-368746347</v>
      </c>
      <c r="F50" s="7">
        <f t="shared" si="7"/>
        <v>-416322209</v>
      </c>
      <c r="G50" s="71">
        <f t="shared" si="7"/>
        <v>-416322209</v>
      </c>
      <c r="H50" s="72">
        <f t="shared" si="7"/>
        <v>737001354.0077755</v>
      </c>
      <c r="I50" s="70">
        <f t="shared" si="7"/>
        <v>-1181305542</v>
      </c>
      <c r="J50" s="7">
        <f t="shared" si="7"/>
        <v>-913807068</v>
      </c>
      <c r="K50" s="71">
        <f t="shared" si="7"/>
        <v>-529295939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5780945461</v>
      </c>
      <c r="C53" s="6">
        <v>5605811395</v>
      </c>
      <c r="D53" s="23">
        <v>0</v>
      </c>
      <c r="E53" s="24">
        <v>5155542550</v>
      </c>
      <c r="F53" s="6">
        <v>5208754762</v>
      </c>
      <c r="G53" s="25">
        <v>5208754762</v>
      </c>
      <c r="H53" s="26">
        <v>5248123820</v>
      </c>
      <c r="I53" s="24">
        <v>4950746549</v>
      </c>
      <c r="J53" s="6">
        <v>4503982000</v>
      </c>
      <c r="K53" s="25">
        <v>4217743328</v>
      </c>
    </row>
    <row r="54" spans="1:11" ht="12.75">
      <c r="A54" s="22" t="s">
        <v>55</v>
      </c>
      <c r="B54" s="6">
        <v>427744133</v>
      </c>
      <c r="C54" s="6">
        <v>411711664</v>
      </c>
      <c r="D54" s="23">
        <v>0</v>
      </c>
      <c r="E54" s="24">
        <v>428189005</v>
      </c>
      <c r="F54" s="6">
        <v>428189005</v>
      </c>
      <c r="G54" s="25">
        <v>428189005</v>
      </c>
      <c r="H54" s="26">
        <v>402816345</v>
      </c>
      <c r="I54" s="24">
        <v>434145379</v>
      </c>
      <c r="J54" s="6">
        <v>457589171</v>
      </c>
      <c r="K54" s="25">
        <v>464581844</v>
      </c>
    </row>
    <row r="55" spans="1:11" ht="12.75">
      <c r="A55" s="22" t="s">
        <v>56</v>
      </c>
      <c r="B55" s="6">
        <v>0</v>
      </c>
      <c r="C55" s="6">
        <v>0</v>
      </c>
      <c r="D55" s="23">
        <v>0</v>
      </c>
      <c r="E55" s="24">
        <v>39000000</v>
      </c>
      <c r="F55" s="6">
        <v>39685084</v>
      </c>
      <c r="G55" s="25">
        <v>39685084</v>
      </c>
      <c r="H55" s="26">
        <v>25882810</v>
      </c>
      <c r="I55" s="24">
        <v>11609533</v>
      </c>
      <c r="J55" s="6">
        <v>0</v>
      </c>
      <c r="K55" s="25">
        <v>0</v>
      </c>
    </row>
    <row r="56" spans="1:11" ht="12.75">
      <c r="A56" s="22" t="s">
        <v>57</v>
      </c>
      <c r="B56" s="6">
        <v>50600975</v>
      </c>
      <c r="C56" s="6">
        <v>68240419</v>
      </c>
      <c r="D56" s="23">
        <v>0</v>
      </c>
      <c r="E56" s="24">
        <v>153814920</v>
      </c>
      <c r="F56" s="6">
        <v>165902398</v>
      </c>
      <c r="G56" s="25">
        <v>165902398</v>
      </c>
      <c r="H56" s="26">
        <v>98023507</v>
      </c>
      <c r="I56" s="24">
        <v>229384557</v>
      </c>
      <c r="J56" s="6">
        <v>239601821</v>
      </c>
      <c r="K56" s="25">
        <v>252581419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300111199</v>
      </c>
      <c r="F59" s="6">
        <v>178315708</v>
      </c>
      <c r="G59" s="25">
        <v>178315708</v>
      </c>
      <c r="H59" s="26">
        <v>178315708</v>
      </c>
      <c r="I59" s="24">
        <v>211717840</v>
      </c>
      <c r="J59" s="6">
        <v>223150601</v>
      </c>
      <c r="K59" s="25">
        <v>235200730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59317478</v>
      </c>
      <c r="F60" s="6">
        <v>62580000</v>
      </c>
      <c r="G60" s="25">
        <v>62580000</v>
      </c>
      <c r="H60" s="26">
        <v>62580000</v>
      </c>
      <c r="I60" s="24">
        <v>16427519</v>
      </c>
      <c r="J60" s="6">
        <v>17314605</v>
      </c>
      <c r="K60" s="25">
        <v>18249593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2089</v>
      </c>
      <c r="C62" s="98">
        <v>2089</v>
      </c>
      <c r="D62" s="99">
        <v>2089</v>
      </c>
      <c r="E62" s="97">
        <v>2089</v>
      </c>
      <c r="F62" s="98">
        <v>2110</v>
      </c>
      <c r="G62" s="99">
        <v>2110</v>
      </c>
      <c r="H62" s="100">
        <v>2110</v>
      </c>
      <c r="I62" s="97">
        <v>2219</v>
      </c>
      <c r="J62" s="98">
        <v>2339</v>
      </c>
      <c r="K62" s="99">
        <v>2465</v>
      </c>
    </row>
    <row r="63" spans="1:11" ht="12.75">
      <c r="A63" s="96" t="s">
        <v>63</v>
      </c>
      <c r="B63" s="97">
        <v>4581</v>
      </c>
      <c r="C63" s="98">
        <v>4581</v>
      </c>
      <c r="D63" s="99">
        <v>4581</v>
      </c>
      <c r="E63" s="97">
        <v>4627</v>
      </c>
      <c r="F63" s="98">
        <v>4627</v>
      </c>
      <c r="G63" s="99">
        <v>4627</v>
      </c>
      <c r="H63" s="100">
        <v>4627</v>
      </c>
      <c r="I63" s="97">
        <v>4867</v>
      </c>
      <c r="J63" s="98">
        <v>5130</v>
      </c>
      <c r="K63" s="99">
        <v>5407</v>
      </c>
    </row>
    <row r="64" spans="1:11" ht="12.75">
      <c r="A64" s="96" t="s">
        <v>64</v>
      </c>
      <c r="B64" s="97">
        <v>169802</v>
      </c>
      <c r="C64" s="98">
        <v>171185</v>
      </c>
      <c r="D64" s="99">
        <v>169886</v>
      </c>
      <c r="E64" s="97">
        <v>167901</v>
      </c>
      <c r="F64" s="98">
        <v>167901</v>
      </c>
      <c r="G64" s="99">
        <v>167901</v>
      </c>
      <c r="H64" s="100">
        <v>171548</v>
      </c>
      <c r="I64" s="97">
        <v>180279</v>
      </c>
      <c r="J64" s="98">
        <v>189817</v>
      </c>
      <c r="K64" s="99">
        <v>199871</v>
      </c>
    </row>
    <row r="65" spans="1:11" ht="12.75">
      <c r="A65" s="96" t="s">
        <v>65</v>
      </c>
      <c r="B65" s="97">
        <v>2</v>
      </c>
      <c r="C65" s="98">
        <v>2</v>
      </c>
      <c r="D65" s="99">
        <v>2</v>
      </c>
      <c r="E65" s="97">
        <v>2</v>
      </c>
      <c r="F65" s="98">
        <v>2</v>
      </c>
      <c r="G65" s="99">
        <v>2</v>
      </c>
      <c r="H65" s="100">
        <v>2</v>
      </c>
      <c r="I65" s="97">
        <v>2</v>
      </c>
      <c r="J65" s="98">
        <v>2</v>
      </c>
      <c r="K65" s="99">
        <v>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0.6767007679000687</v>
      </c>
      <c r="C70" s="5">
        <f aca="true" t="shared" si="8" ref="C70:K70">IF(ISERROR(C71/C72),0,(C71/C72))</f>
        <v>0.6572832976679072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2.297313422170416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1137762129</v>
      </c>
      <c r="C71" s="2">
        <f aca="true" t="shared" si="9" ref="C71:K71">+C83</f>
        <v>1159907326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4546646700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1681337133</v>
      </c>
      <c r="C72" s="2">
        <f aca="true" t="shared" si="10" ref="C72:K72">+C77</f>
        <v>1764699225</v>
      </c>
      <c r="D72" s="2">
        <f t="shared" si="10"/>
        <v>0</v>
      </c>
      <c r="E72" s="2">
        <f t="shared" si="10"/>
        <v>2173349964</v>
      </c>
      <c r="F72" s="2">
        <f t="shared" si="10"/>
        <v>2022729754</v>
      </c>
      <c r="G72" s="2">
        <f t="shared" si="10"/>
        <v>2022729754</v>
      </c>
      <c r="H72" s="2">
        <f t="shared" si="10"/>
        <v>1979114672</v>
      </c>
      <c r="I72" s="2">
        <f t="shared" si="10"/>
        <v>2221230871</v>
      </c>
      <c r="J72" s="2">
        <f t="shared" si="10"/>
        <v>2406762755</v>
      </c>
      <c r="K72" s="2">
        <f t="shared" si="10"/>
        <v>2700191330</v>
      </c>
    </row>
    <row r="73" spans="1:11" ht="12.75" hidden="1">
      <c r="A73" s="2" t="s">
        <v>102</v>
      </c>
      <c r="B73" s="2">
        <f>+B74</f>
        <v>-174363868.16666672</v>
      </c>
      <c r="C73" s="2">
        <f aca="true" t="shared" si="11" ref="C73:K73">+(C78+C80+C81+C82)-(B78+B80+B81+B82)</f>
        <v>27603361</v>
      </c>
      <c r="D73" s="2">
        <f t="shared" si="11"/>
        <v>-338960232</v>
      </c>
      <c r="E73" s="2">
        <f t="shared" si="11"/>
        <v>506279550</v>
      </c>
      <c r="F73" s="2">
        <f>+(F78+F80+F81+F82)-(D78+D80+D81+D82)</f>
        <v>506279550</v>
      </c>
      <c r="G73" s="2">
        <f>+(G78+G80+G81+G82)-(D78+D80+D81+D82)</f>
        <v>506279550</v>
      </c>
      <c r="H73" s="2">
        <f>+(H78+H80+H81+H82)-(D78+D80+D81+D82)</f>
        <v>841134045</v>
      </c>
      <c r="I73" s="2">
        <f>+(I78+I80+I81+I82)-(E78+E80+E81+E82)</f>
        <v>63767000</v>
      </c>
      <c r="J73" s="2">
        <f t="shared" si="11"/>
        <v>7000000</v>
      </c>
      <c r="K73" s="2">
        <f t="shared" si="11"/>
        <v>20000000</v>
      </c>
    </row>
    <row r="74" spans="1:11" ht="12.75" hidden="1">
      <c r="A74" s="2" t="s">
        <v>103</v>
      </c>
      <c r="B74" s="2">
        <f>+TREND(C74:E74)</f>
        <v>-174363868.16666672</v>
      </c>
      <c r="C74" s="2">
        <f>+C73</f>
        <v>27603361</v>
      </c>
      <c r="D74" s="2">
        <f aca="true" t="shared" si="12" ref="D74:K74">+D73</f>
        <v>-338960232</v>
      </c>
      <c r="E74" s="2">
        <f t="shared" si="12"/>
        <v>506279550</v>
      </c>
      <c r="F74" s="2">
        <f t="shared" si="12"/>
        <v>506279550</v>
      </c>
      <c r="G74" s="2">
        <f t="shared" si="12"/>
        <v>506279550</v>
      </c>
      <c r="H74" s="2">
        <f t="shared" si="12"/>
        <v>841134045</v>
      </c>
      <c r="I74" s="2">
        <f t="shared" si="12"/>
        <v>63767000</v>
      </c>
      <c r="J74" s="2">
        <f t="shared" si="12"/>
        <v>7000000</v>
      </c>
      <c r="K74" s="2">
        <f t="shared" si="12"/>
        <v>20000000</v>
      </c>
    </row>
    <row r="75" spans="1:11" ht="12.75" hidden="1">
      <c r="A75" s="2" t="s">
        <v>104</v>
      </c>
      <c r="B75" s="2">
        <f>+B84-(((B80+B81+B78)*B70)-B79)</f>
        <v>344943342.02542484</v>
      </c>
      <c r="C75" s="2">
        <f aca="true" t="shared" si="13" ref="C75:K75">+C84-(((C80+C81+C78)*C70)-C79)</f>
        <v>492610372.93276113</v>
      </c>
      <c r="D75" s="2">
        <f t="shared" si="13"/>
        <v>0</v>
      </c>
      <c r="E75" s="2">
        <f t="shared" si="13"/>
        <v>478746347</v>
      </c>
      <c r="F75" s="2">
        <f t="shared" si="13"/>
        <v>526322209</v>
      </c>
      <c r="G75" s="2">
        <f t="shared" si="13"/>
        <v>526322209</v>
      </c>
      <c r="H75" s="2">
        <f t="shared" si="13"/>
        <v>-789391754.0077755</v>
      </c>
      <c r="I75" s="2">
        <f t="shared" si="13"/>
        <v>1291305542</v>
      </c>
      <c r="J75" s="2">
        <f t="shared" si="13"/>
        <v>1033807068</v>
      </c>
      <c r="K75" s="2">
        <f t="shared" si="13"/>
        <v>659295939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1681337133</v>
      </c>
      <c r="C77" s="3">
        <v>1764699225</v>
      </c>
      <c r="D77" s="3">
        <v>0</v>
      </c>
      <c r="E77" s="3">
        <v>2173349964</v>
      </c>
      <c r="F77" s="3">
        <v>2022729754</v>
      </c>
      <c r="G77" s="3">
        <v>2022729754</v>
      </c>
      <c r="H77" s="3">
        <v>1979114672</v>
      </c>
      <c r="I77" s="3">
        <v>2221230871</v>
      </c>
      <c r="J77" s="3">
        <v>2406762755</v>
      </c>
      <c r="K77" s="3">
        <v>2700191330</v>
      </c>
    </row>
    <row r="78" spans="1:11" ht="13.5" hidden="1">
      <c r="A78" s="1" t="s">
        <v>67</v>
      </c>
      <c r="B78" s="3">
        <v>15147640</v>
      </c>
      <c r="C78" s="3">
        <v>112477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555621867</v>
      </c>
      <c r="C79" s="3">
        <v>715403272</v>
      </c>
      <c r="D79" s="3">
        <v>0</v>
      </c>
      <c r="E79" s="3">
        <v>478746347</v>
      </c>
      <c r="F79" s="3">
        <v>526322209</v>
      </c>
      <c r="G79" s="3">
        <v>526322209</v>
      </c>
      <c r="H79" s="3">
        <v>1142762852</v>
      </c>
      <c r="I79" s="3">
        <v>1291305542</v>
      </c>
      <c r="J79" s="3">
        <v>1033807068</v>
      </c>
      <c r="K79" s="3">
        <v>659295939</v>
      </c>
    </row>
    <row r="80" spans="1:11" ht="13.5" hidden="1">
      <c r="A80" s="1" t="s">
        <v>69</v>
      </c>
      <c r="B80" s="3">
        <v>249389554</v>
      </c>
      <c r="C80" s="3">
        <v>295684941</v>
      </c>
      <c r="D80" s="3">
        <v>0</v>
      </c>
      <c r="E80" s="3">
        <v>504889550</v>
      </c>
      <c r="F80" s="3">
        <v>504889550</v>
      </c>
      <c r="G80" s="3">
        <v>504889550</v>
      </c>
      <c r="H80" s="3">
        <v>492714372</v>
      </c>
      <c r="I80" s="3">
        <v>568656550</v>
      </c>
      <c r="J80" s="3">
        <v>575656550</v>
      </c>
      <c r="K80" s="3">
        <v>595656550</v>
      </c>
    </row>
    <row r="81" spans="1:11" ht="13.5" hidden="1">
      <c r="A81" s="1" t="s">
        <v>70</v>
      </c>
      <c r="B81" s="3">
        <v>46794690</v>
      </c>
      <c r="C81" s="3">
        <v>43162814</v>
      </c>
      <c r="D81" s="3">
        <v>0</v>
      </c>
      <c r="E81" s="3">
        <v>1390000</v>
      </c>
      <c r="F81" s="3">
        <v>1390000</v>
      </c>
      <c r="G81" s="3">
        <v>1390000</v>
      </c>
      <c r="H81" s="3">
        <v>348335259</v>
      </c>
      <c r="I81" s="3">
        <v>1390000</v>
      </c>
      <c r="J81" s="3">
        <v>1390000</v>
      </c>
      <c r="K81" s="3">
        <v>1390000</v>
      </c>
    </row>
    <row r="82" spans="1:11" ht="13.5" hidden="1">
      <c r="A82" s="1" t="s">
        <v>71</v>
      </c>
      <c r="B82" s="3">
        <v>24987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84414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1137762129</v>
      </c>
      <c r="C83" s="3">
        <v>1159907326</v>
      </c>
      <c r="D83" s="3">
        <v>0</v>
      </c>
      <c r="E83" s="3">
        <v>0</v>
      </c>
      <c r="F83" s="3">
        <v>0</v>
      </c>
      <c r="G83" s="3">
        <v>0</v>
      </c>
      <c r="H83" s="3">
        <v>4546646700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0</v>
      </c>
      <c r="C5" s="6">
        <v>143946378</v>
      </c>
      <c r="D5" s="23">
        <v>172879395</v>
      </c>
      <c r="E5" s="24">
        <v>171730587</v>
      </c>
      <c r="F5" s="6">
        <v>175279200</v>
      </c>
      <c r="G5" s="25">
        <v>175279200</v>
      </c>
      <c r="H5" s="26">
        <v>182197326</v>
      </c>
      <c r="I5" s="24">
        <v>181555634</v>
      </c>
      <c r="J5" s="6">
        <v>192448718</v>
      </c>
      <c r="K5" s="25">
        <v>203995376</v>
      </c>
    </row>
    <row r="6" spans="1:11" ht="12.75">
      <c r="A6" s="22" t="s">
        <v>19</v>
      </c>
      <c r="B6" s="6">
        <v>0</v>
      </c>
      <c r="C6" s="6">
        <v>816887464</v>
      </c>
      <c r="D6" s="23">
        <v>1016433304</v>
      </c>
      <c r="E6" s="24">
        <v>485553945</v>
      </c>
      <c r="F6" s="6">
        <v>520435510</v>
      </c>
      <c r="G6" s="25">
        <v>520435510</v>
      </c>
      <c r="H6" s="26">
        <v>408294830</v>
      </c>
      <c r="I6" s="24">
        <v>1191472825</v>
      </c>
      <c r="J6" s="6">
        <v>1321960410</v>
      </c>
      <c r="K6" s="25">
        <v>1467982197</v>
      </c>
    </row>
    <row r="7" spans="1:11" ht="12.75">
      <c r="A7" s="22" t="s">
        <v>20</v>
      </c>
      <c r="B7" s="6">
        <v>0</v>
      </c>
      <c r="C7" s="6">
        <v>15635654</v>
      </c>
      <c r="D7" s="23">
        <v>21599028</v>
      </c>
      <c r="E7" s="24">
        <v>18176872</v>
      </c>
      <c r="F7" s="6">
        <v>18176872</v>
      </c>
      <c r="G7" s="25">
        <v>18176872</v>
      </c>
      <c r="H7" s="26">
        <v>27676540</v>
      </c>
      <c r="I7" s="24">
        <v>19122069</v>
      </c>
      <c r="J7" s="6">
        <v>20154661</v>
      </c>
      <c r="K7" s="25">
        <v>21243013</v>
      </c>
    </row>
    <row r="8" spans="1:11" ht="12.75">
      <c r="A8" s="22" t="s">
        <v>21</v>
      </c>
      <c r="B8" s="6">
        <v>0</v>
      </c>
      <c r="C8" s="6">
        <v>180842899</v>
      </c>
      <c r="D8" s="23">
        <v>186885561</v>
      </c>
      <c r="E8" s="24">
        <v>253292000</v>
      </c>
      <c r="F8" s="6">
        <v>232506000</v>
      </c>
      <c r="G8" s="25">
        <v>232506000</v>
      </c>
      <c r="H8" s="26">
        <v>259717366</v>
      </c>
      <c r="I8" s="24">
        <v>266968500</v>
      </c>
      <c r="J8" s="6">
        <v>290944650</v>
      </c>
      <c r="K8" s="25">
        <v>321307450</v>
      </c>
    </row>
    <row r="9" spans="1:11" ht="12.75">
      <c r="A9" s="22" t="s">
        <v>22</v>
      </c>
      <c r="B9" s="6">
        <v>0</v>
      </c>
      <c r="C9" s="6">
        <v>113282221</v>
      </c>
      <c r="D9" s="23">
        <v>134940288</v>
      </c>
      <c r="E9" s="24">
        <v>594125950</v>
      </c>
      <c r="F9" s="6">
        <v>604613667</v>
      </c>
      <c r="G9" s="25">
        <v>604613667</v>
      </c>
      <c r="H9" s="26">
        <v>590339983</v>
      </c>
      <c r="I9" s="24">
        <v>56778257</v>
      </c>
      <c r="J9" s="6">
        <v>59317283</v>
      </c>
      <c r="K9" s="25">
        <v>62520420</v>
      </c>
    </row>
    <row r="10" spans="1:11" ht="20.25">
      <c r="A10" s="27" t="s">
        <v>94</v>
      </c>
      <c r="B10" s="28">
        <f>SUM(B5:B9)</f>
        <v>0</v>
      </c>
      <c r="C10" s="29">
        <f aca="true" t="shared" si="0" ref="C10:K10">SUM(C5:C9)</f>
        <v>1270594616</v>
      </c>
      <c r="D10" s="30">
        <f t="shared" si="0"/>
        <v>1532737576</v>
      </c>
      <c r="E10" s="28">
        <f t="shared" si="0"/>
        <v>1522879354</v>
      </c>
      <c r="F10" s="29">
        <f t="shared" si="0"/>
        <v>1551011249</v>
      </c>
      <c r="G10" s="31">
        <f t="shared" si="0"/>
        <v>1551011249</v>
      </c>
      <c r="H10" s="32">
        <f t="shared" si="0"/>
        <v>1468226045</v>
      </c>
      <c r="I10" s="28">
        <f t="shared" si="0"/>
        <v>1715897285</v>
      </c>
      <c r="J10" s="29">
        <f t="shared" si="0"/>
        <v>1884825722</v>
      </c>
      <c r="K10" s="31">
        <f t="shared" si="0"/>
        <v>2077048456</v>
      </c>
    </row>
    <row r="11" spans="1:11" ht="12.75">
      <c r="A11" s="22" t="s">
        <v>23</v>
      </c>
      <c r="B11" s="6">
        <v>0</v>
      </c>
      <c r="C11" s="6">
        <v>331531786</v>
      </c>
      <c r="D11" s="23">
        <v>410706794</v>
      </c>
      <c r="E11" s="24">
        <v>439666283</v>
      </c>
      <c r="F11" s="6">
        <v>439788537</v>
      </c>
      <c r="G11" s="25">
        <v>439788537</v>
      </c>
      <c r="H11" s="26">
        <v>225685273</v>
      </c>
      <c r="I11" s="24">
        <v>486781791</v>
      </c>
      <c r="J11" s="6">
        <v>518388809</v>
      </c>
      <c r="K11" s="25">
        <v>552049785</v>
      </c>
    </row>
    <row r="12" spans="1:11" ht="12.75">
      <c r="A12" s="22" t="s">
        <v>24</v>
      </c>
      <c r="B12" s="6">
        <v>0</v>
      </c>
      <c r="C12" s="6">
        <v>20971511</v>
      </c>
      <c r="D12" s="23">
        <v>26067633</v>
      </c>
      <c r="E12" s="24">
        <v>32551092</v>
      </c>
      <c r="F12" s="6">
        <v>32551092</v>
      </c>
      <c r="G12" s="25">
        <v>32551092</v>
      </c>
      <c r="H12" s="26">
        <v>23715787</v>
      </c>
      <c r="I12" s="24">
        <v>34243749</v>
      </c>
      <c r="J12" s="6">
        <v>36092911</v>
      </c>
      <c r="K12" s="25">
        <v>38041928</v>
      </c>
    </row>
    <row r="13" spans="1:11" ht="12.75">
      <c r="A13" s="22" t="s">
        <v>95</v>
      </c>
      <c r="B13" s="6">
        <v>0</v>
      </c>
      <c r="C13" s="6">
        <v>199252100</v>
      </c>
      <c r="D13" s="23">
        <v>230092838</v>
      </c>
      <c r="E13" s="24">
        <v>238977946</v>
      </c>
      <c r="F13" s="6">
        <v>238897146</v>
      </c>
      <c r="G13" s="25">
        <v>238897146</v>
      </c>
      <c r="H13" s="26">
        <v>104462</v>
      </c>
      <c r="I13" s="24">
        <v>251386792</v>
      </c>
      <c r="J13" s="6">
        <v>264961679</v>
      </c>
      <c r="K13" s="25">
        <v>279269618</v>
      </c>
    </row>
    <row r="14" spans="1:11" ht="12.75">
      <c r="A14" s="22" t="s">
        <v>25</v>
      </c>
      <c r="B14" s="6">
        <v>0</v>
      </c>
      <c r="C14" s="6">
        <v>6194969</v>
      </c>
      <c r="D14" s="23">
        <v>3212423</v>
      </c>
      <c r="E14" s="24">
        <v>0</v>
      </c>
      <c r="F14" s="6">
        <v>3000</v>
      </c>
      <c r="G14" s="25">
        <v>3000</v>
      </c>
      <c r="H14" s="26">
        <v>1814823</v>
      </c>
      <c r="I14" s="24">
        <v>40000</v>
      </c>
      <c r="J14" s="6">
        <v>42160</v>
      </c>
      <c r="K14" s="25">
        <v>44437</v>
      </c>
    </row>
    <row r="15" spans="1:11" ht="12.75">
      <c r="A15" s="22" t="s">
        <v>26</v>
      </c>
      <c r="B15" s="6">
        <v>0</v>
      </c>
      <c r="C15" s="6">
        <v>488441952</v>
      </c>
      <c r="D15" s="23">
        <v>474010507</v>
      </c>
      <c r="E15" s="24">
        <v>559925791</v>
      </c>
      <c r="F15" s="6">
        <v>506673765</v>
      </c>
      <c r="G15" s="25">
        <v>506673765</v>
      </c>
      <c r="H15" s="26">
        <v>471847808</v>
      </c>
      <c r="I15" s="24">
        <v>547069907</v>
      </c>
      <c r="J15" s="6">
        <v>590792357</v>
      </c>
      <c r="K15" s="25">
        <v>638011082</v>
      </c>
    </row>
    <row r="16" spans="1:11" ht="12.75">
      <c r="A16" s="22" t="s">
        <v>21</v>
      </c>
      <c r="B16" s="6">
        <v>0</v>
      </c>
      <c r="C16" s="6">
        <v>55226178</v>
      </c>
      <c r="D16" s="23">
        <v>3765646</v>
      </c>
      <c r="E16" s="24">
        <v>30404400</v>
      </c>
      <c r="F16" s="6">
        <v>29984400</v>
      </c>
      <c r="G16" s="25">
        <v>29984400</v>
      </c>
      <c r="H16" s="26">
        <v>701653</v>
      </c>
      <c r="I16" s="24">
        <v>660400</v>
      </c>
      <c r="J16" s="6">
        <v>696062</v>
      </c>
      <c r="K16" s="25">
        <v>733649</v>
      </c>
    </row>
    <row r="17" spans="1:11" ht="12.75">
      <c r="A17" s="22" t="s">
        <v>27</v>
      </c>
      <c r="B17" s="6">
        <v>0</v>
      </c>
      <c r="C17" s="6">
        <v>288769532</v>
      </c>
      <c r="D17" s="23">
        <v>453628509</v>
      </c>
      <c r="E17" s="24">
        <v>502749008</v>
      </c>
      <c r="F17" s="6">
        <v>522031235</v>
      </c>
      <c r="G17" s="25">
        <v>522031235</v>
      </c>
      <c r="H17" s="26">
        <v>413975660</v>
      </c>
      <c r="I17" s="24">
        <v>498665791</v>
      </c>
      <c r="J17" s="6">
        <v>496342809</v>
      </c>
      <c r="K17" s="25">
        <v>513888613</v>
      </c>
    </row>
    <row r="18" spans="1:11" ht="12.75">
      <c r="A18" s="33" t="s">
        <v>28</v>
      </c>
      <c r="B18" s="34">
        <f>SUM(B11:B17)</f>
        <v>0</v>
      </c>
      <c r="C18" s="35">
        <f aca="true" t="shared" si="1" ref="C18:K18">SUM(C11:C17)</f>
        <v>1390388028</v>
      </c>
      <c r="D18" s="36">
        <f t="shared" si="1"/>
        <v>1601484350</v>
      </c>
      <c r="E18" s="34">
        <f t="shared" si="1"/>
        <v>1804274520</v>
      </c>
      <c r="F18" s="35">
        <f t="shared" si="1"/>
        <v>1769929175</v>
      </c>
      <c r="G18" s="37">
        <f t="shared" si="1"/>
        <v>1769929175</v>
      </c>
      <c r="H18" s="38">
        <f t="shared" si="1"/>
        <v>1137845466</v>
      </c>
      <c r="I18" s="34">
        <f t="shared" si="1"/>
        <v>1818848430</v>
      </c>
      <c r="J18" s="35">
        <f t="shared" si="1"/>
        <v>1907316787</v>
      </c>
      <c r="K18" s="37">
        <f t="shared" si="1"/>
        <v>2022039112</v>
      </c>
    </row>
    <row r="19" spans="1:11" ht="12.75">
      <c r="A19" s="33" t="s">
        <v>29</v>
      </c>
      <c r="B19" s="39">
        <f>+B10-B18</f>
        <v>0</v>
      </c>
      <c r="C19" s="40">
        <f aca="true" t="shared" si="2" ref="C19:K19">+C10-C18</f>
        <v>-119793412</v>
      </c>
      <c r="D19" s="41">
        <f t="shared" si="2"/>
        <v>-68746774</v>
      </c>
      <c r="E19" s="39">
        <f t="shared" si="2"/>
        <v>-281395166</v>
      </c>
      <c r="F19" s="40">
        <f t="shared" si="2"/>
        <v>-218917926</v>
      </c>
      <c r="G19" s="42">
        <f t="shared" si="2"/>
        <v>-218917926</v>
      </c>
      <c r="H19" s="43">
        <f t="shared" si="2"/>
        <v>330380579</v>
      </c>
      <c r="I19" s="39">
        <f t="shared" si="2"/>
        <v>-102951145</v>
      </c>
      <c r="J19" s="40">
        <f t="shared" si="2"/>
        <v>-22491065</v>
      </c>
      <c r="K19" s="42">
        <f t="shared" si="2"/>
        <v>55009344</v>
      </c>
    </row>
    <row r="20" spans="1:11" ht="20.25">
      <c r="A20" s="44" t="s">
        <v>30</v>
      </c>
      <c r="B20" s="45">
        <v>0</v>
      </c>
      <c r="C20" s="46">
        <v>77740981</v>
      </c>
      <c r="D20" s="47">
        <v>89934174</v>
      </c>
      <c r="E20" s="45">
        <v>109261000</v>
      </c>
      <c r="F20" s="46">
        <v>120547000</v>
      </c>
      <c r="G20" s="48">
        <v>120547000</v>
      </c>
      <c r="H20" s="49">
        <v>4926310</v>
      </c>
      <c r="I20" s="45">
        <v>177610000</v>
      </c>
      <c r="J20" s="46">
        <v>107467350</v>
      </c>
      <c r="K20" s="48">
        <v>122236550</v>
      </c>
    </row>
    <row r="21" spans="1:11" ht="12.75">
      <c r="A21" s="22" t="s">
        <v>96</v>
      </c>
      <c r="B21" s="50">
        <v>0</v>
      </c>
      <c r="C21" s="51">
        <v>0</v>
      </c>
      <c r="D21" s="52">
        <v>34766645</v>
      </c>
      <c r="E21" s="50">
        <v>6360</v>
      </c>
      <c r="F21" s="51">
        <v>6360</v>
      </c>
      <c r="G21" s="53">
        <v>6360</v>
      </c>
      <c r="H21" s="54">
        <v>7682</v>
      </c>
      <c r="I21" s="50">
        <v>1308000</v>
      </c>
      <c r="J21" s="51">
        <v>1380000</v>
      </c>
      <c r="K21" s="53">
        <v>1456000</v>
      </c>
    </row>
    <row r="22" spans="1:11" ht="12.75">
      <c r="A22" s="55" t="s">
        <v>97</v>
      </c>
      <c r="B22" s="56">
        <f>SUM(B19:B21)</f>
        <v>0</v>
      </c>
      <c r="C22" s="57">
        <f aca="true" t="shared" si="3" ref="C22:K22">SUM(C19:C21)</f>
        <v>-42052431</v>
      </c>
      <c r="D22" s="58">
        <f t="shared" si="3"/>
        <v>55954045</v>
      </c>
      <c r="E22" s="56">
        <f t="shared" si="3"/>
        <v>-172127806</v>
      </c>
      <c r="F22" s="57">
        <f t="shared" si="3"/>
        <v>-98364566</v>
      </c>
      <c r="G22" s="59">
        <f t="shared" si="3"/>
        <v>-98364566</v>
      </c>
      <c r="H22" s="60">
        <f t="shared" si="3"/>
        <v>335314571</v>
      </c>
      <c r="I22" s="56">
        <f t="shared" si="3"/>
        <v>75966855</v>
      </c>
      <c r="J22" s="57">
        <f t="shared" si="3"/>
        <v>86356285</v>
      </c>
      <c r="K22" s="59">
        <f t="shared" si="3"/>
        <v>178701894</v>
      </c>
    </row>
    <row r="23" spans="1:11" ht="12.75">
      <c r="A23" s="61" t="s">
        <v>31</v>
      </c>
      <c r="B23" s="6">
        <v>0</v>
      </c>
      <c r="C23" s="6">
        <v>0</v>
      </c>
      <c r="D23" s="23">
        <v>9834752</v>
      </c>
      <c r="E23" s="24">
        <v>6895300</v>
      </c>
      <c r="F23" s="6">
        <v>7195300</v>
      </c>
      <c r="G23" s="25">
        <v>7195300</v>
      </c>
      <c r="H23" s="26">
        <v>232772</v>
      </c>
      <c r="I23" s="24">
        <v>1615600</v>
      </c>
      <c r="J23" s="6">
        <v>1702842</v>
      </c>
      <c r="K23" s="25">
        <v>1794796</v>
      </c>
    </row>
    <row r="24" spans="1:11" ht="12.75">
      <c r="A24" s="62" t="s">
        <v>32</v>
      </c>
      <c r="B24" s="39">
        <f>SUM(B22:B23)</f>
        <v>0</v>
      </c>
      <c r="C24" s="40">
        <f aca="true" t="shared" si="4" ref="C24:K24">SUM(C22:C23)</f>
        <v>-42052431</v>
      </c>
      <c r="D24" s="41">
        <f t="shared" si="4"/>
        <v>65788797</v>
      </c>
      <c r="E24" s="39">
        <f t="shared" si="4"/>
        <v>-165232506</v>
      </c>
      <c r="F24" s="40">
        <f t="shared" si="4"/>
        <v>-91169266</v>
      </c>
      <c r="G24" s="42">
        <f t="shared" si="4"/>
        <v>-91169266</v>
      </c>
      <c r="H24" s="43">
        <f t="shared" si="4"/>
        <v>335547343</v>
      </c>
      <c r="I24" s="39">
        <f t="shared" si="4"/>
        <v>77582455</v>
      </c>
      <c r="J24" s="40">
        <f t="shared" si="4"/>
        <v>88059127</v>
      </c>
      <c r="K24" s="42">
        <f t="shared" si="4"/>
        <v>180496690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0</v>
      </c>
      <c r="C27" s="7">
        <v>214976622</v>
      </c>
      <c r="D27" s="69">
        <v>576247371</v>
      </c>
      <c r="E27" s="70">
        <v>132446500</v>
      </c>
      <c r="F27" s="7">
        <v>450624133</v>
      </c>
      <c r="G27" s="71">
        <v>450624133</v>
      </c>
      <c r="H27" s="72">
        <v>149444137</v>
      </c>
      <c r="I27" s="70">
        <v>42886957</v>
      </c>
      <c r="J27" s="7">
        <v>25543479</v>
      </c>
      <c r="K27" s="71">
        <v>32173914</v>
      </c>
    </row>
    <row r="28" spans="1:11" ht="12.75">
      <c r="A28" s="73" t="s">
        <v>34</v>
      </c>
      <c r="B28" s="6">
        <v>0</v>
      </c>
      <c r="C28" s="6">
        <v>77792537</v>
      </c>
      <c r="D28" s="23">
        <v>98630645</v>
      </c>
      <c r="E28" s="24">
        <v>102230500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0</v>
      </c>
      <c r="C31" s="6">
        <v>137184085</v>
      </c>
      <c r="D31" s="23">
        <v>71336887</v>
      </c>
      <c r="E31" s="24">
        <v>18786000</v>
      </c>
      <c r="F31" s="6">
        <v>0</v>
      </c>
      <c r="G31" s="25">
        <v>0</v>
      </c>
      <c r="H31" s="26">
        <v>0</v>
      </c>
      <c r="I31" s="24">
        <v>21147827</v>
      </c>
      <c r="J31" s="6">
        <v>6956522</v>
      </c>
      <c r="K31" s="25">
        <v>6086957</v>
      </c>
    </row>
    <row r="32" spans="1:11" ht="12.75">
      <c r="A32" s="33" t="s">
        <v>37</v>
      </c>
      <c r="B32" s="7">
        <f>SUM(B28:B31)</f>
        <v>0</v>
      </c>
      <c r="C32" s="7">
        <f aca="true" t="shared" si="5" ref="C32:K32">SUM(C28:C31)</f>
        <v>214976622</v>
      </c>
      <c r="D32" s="69">
        <f t="shared" si="5"/>
        <v>169967532</v>
      </c>
      <c r="E32" s="70">
        <f t="shared" si="5"/>
        <v>121016500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21147827</v>
      </c>
      <c r="J32" s="7">
        <f t="shared" si="5"/>
        <v>6956522</v>
      </c>
      <c r="K32" s="71">
        <f t="shared" si="5"/>
        <v>6086957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0</v>
      </c>
      <c r="C35" s="6">
        <v>679333883</v>
      </c>
      <c r="D35" s="23">
        <v>1428013808</v>
      </c>
      <c r="E35" s="24">
        <v>0</v>
      </c>
      <c r="F35" s="6">
        <v>1263000415</v>
      </c>
      <c r="G35" s="25">
        <v>1263000415</v>
      </c>
      <c r="H35" s="26">
        <v>-99209701</v>
      </c>
      <c r="I35" s="24">
        <v>1331274996</v>
      </c>
      <c r="J35" s="6">
        <v>1414876439</v>
      </c>
      <c r="K35" s="25">
        <v>1498790589</v>
      </c>
    </row>
    <row r="36" spans="1:11" ht="12.75">
      <c r="A36" s="22" t="s">
        <v>40</v>
      </c>
      <c r="B36" s="6">
        <v>0</v>
      </c>
      <c r="C36" s="6">
        <v>4181476381</v>
      </c>
      <c r="D36" s="23">
        <v>3677919134</v>
      </c>
      <c r="E36" s="24">
        <v>132446500</v>
      </c>
      <c r="F36" s="6">
        <v>3674112838</v>
      </c>
      <c r="G36" s="25">
        <v>3674112838</v>
      </c>
      <c r="H36" s="26">
        <v>152545823</v>
      </c>
      <c r="I36" s="24">
        <v>3947334891</v>
      </c>
      <c r="J36" s="6">
        <v>4028147811</v>
      </c>
      <c r="K36" s="25">
        <v>4121940846</v>
      </c>
    </row>
    <row r="37" spans="1:11" ht="12.75">
      <c r="A37" s="22" t="s">
        <v>41</v>
      </c>
      <c r="B37" s="6">
        <v>0</v>
      </c>
      <c r="C37" s="6">
        <v>351880794</v>
      </c>
      <c r="D37" s="23">
        <v>717272200</v>
      </c>
      <c r="E37" s="24">
        <v>0</v>
      </c>
      <c r="F37" s="6">
        <v>651314220</v>
      </c>
      <c r="G37" s="25">
        <v>651314220</v>
      </c>
      <c r="H37" s="26">
        <v>-303124069</v>
      </c>
      <c r="I37" s="24">
        <v>199104336</v>
      </c>
      <c r="J37" s="6">
        <v>199104336</v>
      </c>
      <c r="K37" s="25">
        <v>199104336</v>
      </c>
    </row>
    <row r="38" spans="1:11" ht="12.75">
      <c r="A38" s="22" t="s">
        <v>42</v>
      </c>
      <c r="B38" s="6">
        <v>0</v>
      </c>
      <c r="C38" s="6">
        <v>210171612</v>
      </c>
      <c r="D38" s="23">
        <v>49628083</v>
      </c>
      <c r="E38" s="24">
        <v>0</v>
      </c>
      <c r="F38" s="6">
        <v>49628081</v>
      </c>
      <c r="G38" s="25">
        <v>49628081</v>
      </c>
      <c r="H38" s="26">
        <v>11001474</v>
      </c>
      <c r="I38" s="24">
        <v>56031650</v>
      </c>
      <c r="J38" s="6">
        <v>56031650</v>
      </c>
      <c r="K38" s="25">
        <v>56031650</v>
      </c>
    </row>
    <row r="39" spans="1:11" ht="12.75">
      <c r="A39" s="22" t="s">
        <v>43</v>
      </c>
      <c r="B39" s="6">
        <v>0</v>
      </c>
      <c r="C39" s="6">
        <v>4298757858</v>
      </c>
      <c r="D39" s="23">
        <v>4292913366</v>
      </c>
      <c r="E39" s="24">
        <v>311469606</v>
      </c>
      <c r="F39" s="6">
        <v>4341730818</v>
      </c>
      <c r="G39" s="25">
        <v>4341730818</v>
      </c>
      <c r="H39" s="26">
        <v>10377375</v>
      </c>
      <c r="I39" s="24">
        <v>4949122675</v>
      </c>
      <c r="J39" s="6">
        <v>5103234850</v>
      </c>
      <c r="K39" s="25">
        <v>5188688380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0</v>
      </c>
      <c r="C42" s="6">
        <v>293866634</v>
      </c>
      <c r="D42" s="23">
        <v>-1255015257</v>
      </c>
      <c r="E42" s="24">
        <v>-1494985306</v>
      </c>
      <c r="F42" s="6">
        <v>-1461431216</v>
      </c>
      <c r="G42" s="25">
        <v>-1461431216</v>
      </c>
      <c r="H42" s="26">
        <v>-1024353296</v>
      </c>
      <c r="I42" s="24">
        <v>-201410457</v>
      </c>
      <c r="J42" s="6">
        <v>-195154470</v>
      </c>
      <c r="K42" s="25">
        <v>-206094372</v>
      </c>
    </row>
    <row r="43" spans="1:11" ht="12.75">
      <c r="A43" s="22" t="s">
        <v>46</v>
      </c>
      <c r="B43" s="6">
        <v>0</v>
      </c>
      <c r="C43" s="6">
        <v>-340304697</v>
      </c>
      <c r="D43" s="23">
        <v>-51920202</v>
      </c>
      <c r="E43" s="24">
        <v>51920202</v>
      </c>
      <c r="F43" s="6">
        <v>-52139448</v>
      </c>
      <c r="G43" s="25">
        <v>-52139448</v>
      </c>
      <c r="H43" s="26">
        <v>47071129</v>
      </c>
      <c r="I43" s="24">
        <v>-3304482</v>
      </c>
      <c r="J43" s="6">
        <v>0</v>
      </c>
      <c r="K43" s="25">
        <v>0</v>
      </c>
    </row>
    <row r="44" spans="1:11" ht="12.75">
      <c r="A44" s="22" t="s">
        <v>47</v>
      </c>
      <c r="B44" s="6">
        <v>0</v>
      </c>
      <c r="C44" s="6">
        <v>28311917</v>
      </c>
      <c r="D44" s="23">
        <v>-4739927</v>
      </c>
      <c r="E44" s="24">
        <v>-606969</v>
      </c>
      <c r="F44" s="6">
        <v>-4739927</v>
      </c>
      <c r="G44" s="25">
        <v>-4739927</v>
      </c>
      <c r="H44" s="26">
        <v>6441143</v>
      </c>
      <c r="I44" s="24">
        <v>-2118642</v>
      </c>
      <c r="J44" s="6">
        <v>0</v>
      </c>
      <c r="K44" s="25">
        <v>0</v>
      </c>
    </row>
    <row r="45" spans="1:11" ht="12.75">
      <c r="A45" s="33" t="s">
        <v>48</v>
      </c>
      <c r="B45" s="7">
        <v>0</v>
      </c>
      <c r="C45" s="7">
        <v>177343673</v>
      </c>
      <c r="D45" s="69">
        <v>-959913946</v>
      </c>
      <c r="E45" s="70">
        <v>-1443672073</v>
      </c>
      <c r="F45" s="7">
        <v>-1166639271</v>
      </c>
      <c r="G45" s="71">
        <v>-1166639271</v>
      </c>
      <c r="H45" s="72">
        <v>-969145492</v>
      </c>
      <c r="I45" s="70">
        <v>8297524</v>
      </c>
      <c r="J45" s="7">
        <v>15441985</v>
      </c>
      <c r="K45" s="71">
        <v>89959918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0</v>
      </c>
      <c r="C48" s="6">
        <v>225237122</v>
      </c>
      <c r="D48" s="23">
        <v>403797415</v>
      </c>
      <c r="E48" s="24">
        <v>0</v>
      </c>
      <c r="F48" s="6">
        <v>403926541</v>
      </c>
      <c r="G48" s="25">
        <v>403926541</v>
      </c>
      <c r="H48" s="26">
        <v>-197531446</v>
      </c>
      <c r="I48" s="24">
        <v>193171244</v>
      </c>
      <c r="J48" s="6">
        <v>278629079</v>
      </c>
      <c r="K48" s="25">
        <v>364500109</v>
      </c>
    </row>
    <row r="49" spans="1:11" ht="12.75">
      <c r="A49" s="22" t="s">
        <v>51</v>
      </c>
      <c r="B49" s="6">
        <f>+B75</f>
        <v>0</v>
      </c>
      <c r="C49" s="6">
        <f aca="true" t="shared" si="6" ref="C49:K49">+C75</f>
        <v>-46542524.19194603</v>
      </c>
      <c r="D49" s="23">
        <f t="shared" si="6"/>
        <v>705625933</v>
      </c>
      <c r="E49" s="24">
        <f t="shared" si="6"/>
        <v>0</v>
      </c>
      <c r="F49" s="6">
        <f t="shared" si="6"/>
        <v>639667955</v>
      </c>
      <c r="G49" s="25">
        <f t="shared" si="6"/>
        <v>639667955</v>
      </c>
      <c r="H49" s="26">
        <f t="shared" si="6"/>
        <v>-291838668</v>
      </c>
      <c r="I49" s="24">
        <f t="shared" si="6"/>
        <v>-371874976.66690874</v>
      </c>
      <c r="J49" s="6">
        <f t="shared" si="6"/>
        <v>-350716819.5402398</v>
      </c>
      <c r="K49" s="25">
        <f t="shared" si="6"/>
        <v>-330867198.0882509</v>
      </c>
    </row>
    <row r="50" spans="1:11" ht="12.75">
      <c r="A50" s="33" t="s">
        <v>52</v>
      </c>
      <c r="B50" s="7">
        <f>+B48-B49</f>
        <v>0</v>
      </c>
      <c r="C50" s="7">
        <f aca="true" t="shared" si="7" ref="C50:K50">+C48-C49</f>
        <v>271779646.191946</v>
      </c>
      <c r="D50" s="69">
        <f t="shared" si="7"/>
        <v>-301828518</v>
      </c>
      <c r="E50" s="70">
        <f t="shared" si="7"/>
        <v>0</v>
      </c>
      <c r="F50" s="7">
        <f t="shared" si="7"/>
        <v>-235741414</v>
      </c>
      <c r="G50" s="71">
        <f t="shared" si="7"/>
        <v>-235741414</v>
      </c>
      <c r="H50" s="72">
        <f t="shared" si="7"/>
        <v>94307222</v>
      </c>
      <c r="I50" s="70">
        <f t="shared" si="7"/>
        <v>565046220.6669087</v>
      </c>
      <c r="J50" s="7">
        <f t="shared" si="7"/>
        <v>629345898.5402398</v>
      </c>
      <c r="K50" s="71">
        <f t="shared" si="7"/>
        <v>695367307.0882509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0</v>
      </c>
      <c r="C53" s="6">
        <v>4133582933</v>
      </c>
      <c r="D53" s="23">
        <v>3625998932</v>
      </c>
      <c r="E53" s="24">
        <v>132446500</v>
      </c>
      <c r="F53" s="6">
        <v>3621973390</v>
      </c>
      <c r="G53" s="25">
        <v>3621973390</v>
      </c>
      <c r="H53" s="26">
        <v>147477504</v>
      </c>
      <c r="I53" s="24">
        <v>3891890961</v>
      </c>
      <c r="J53" s="6">
        <v>3972703881</v>
      </c>
      <c r="K53" s="25">
        <v>4066496916</v>
      </c>
    </row>
    <row r="54" spans="1:11" ht="12.75">
      <c r="A54" s="22" t="s">
        <v>55</v>
      </c>
      <c r="B54" s="6">
        <v>0</v>
      </c>
      <c r="C54" s="6">
        <v>199252100</v>
      </c>
      <c r="D54" s="23">
        <v>0</v>
      </c>
      <c r="E54" s="24">
        <v>238977946</v>
      </c>
      <c r="F54" s="6">
        <v>238897146</v>
      </c>
      <c r="G54" s="25">
        <v>238897146</v>
      </c>
      <c r="H54" s="26">
        <v>104462</v>
      </c>
      <c r="I54" s="24">
        <v>251386792</v>
      </c>
      <c r="J54" s="6">
        <v>264961679</v>
      </c>
      <c r="K54" s="25">
        <v>279269618</v>
      </c>
    </row>
    <row r="55" spans="1:11" ht="12.75">
      <c r="A55" s="22" t="s">
        <v>56</v>
      </c>
      <c r="B55" s="6">
        <v>0</v>
      </c>
      <c r="C55" s="6">
        <v>0</v>
      </c>
      <c r="D55" s="23">
        <v>490600174</v>
      </c>
      <c r="E55" s="24">
        <v>37378690</v>
      </c>
      <c r="F55" s="6">
        <v>9313700</v>
      </c>
      <c r="G55" s="25">
        <v>9313700</v>
      </c>
      <c r="H55" s="26">
        <v>46317208</v>
      </c>
      <c r="I55" s="24">
        <v>42886957</v>
      </c>
      <c r="J55" s="6">
        <v>25543479</v>
      </c>
      <c r="K55" s="25">
        <v>32173914</v>
      </c>
    </row>
    <row r="56" spans="1:11" ht="12.75">
      <c r="A56" s="22" t="s">
        <v>57</v>
      </c>
      <c r="B56" s="6">
        <v>0</v>
      </c>
      <c r="C56" s="6">
        <v>74789710</v>
      </c>
      <c r="D56" s="23">
        <v>870710</v>
      </c>
      <c r="E56" s="24">
        <v>5352000</v>
      </c>
      <c r="F56" s="6">
        <v>1012000</v>
      </c>
      <c r="G56" s="25">
        <v>1012000</v>
      </c>
      <c r="H56" s="26">
        <v>224347</v>
      </c>
      <c r="I56" s="24">
        <v>840400</v>
      </c>
      <c r="J56" s="6">
        <v>885782</v>
      </c>
      <c r="K56" s="25">
        <v>933613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</v>
      </c>
      <c r="C70" s="5">
        <f aca="true" t="shared" si="8" ref="C70:K70">IF(ISERROR(C71/C72),0,(C71/C72))</f>
        <v>0.9866941528955288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0.9268998261532054</v>
      </c>
      <c r="J70" s="5">
        <f t="shared" si="8"/>
        <v>0.8922993654375938</v>
      </c>
      <c r="K70" s="5">
        <f t="shared" si="8"/>
        <v>0.8598387856641496</v>
      </c>
    </row>
    <row r="71" spans="1:11" ht="12.75" hidden="1">
      <c r="A71" s="2" t="s">
        <v>100</v>
      </c>
      <c r="B71" s="2">
        <f>+B83</f>
        <v>0</v>
      </c>
      <c r="C71" s="2">
        <f aca="true" t="shared" si="9" ref="C71:K71">+C83</f>
        <v>1049683641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1325282721</v>
      </c>
      <c r="J71" s="2">
        <f t="shared" si="9"/>
        <v>1404230131</v>
      </c>
      <c r="K71" s="2">
        <f t="shared" si="9"/>
        <v>1491383624</v>
      </c>
    </row>
    <row r="72" spans="1:11" ht="12.75" hidden="1">
      <c r="A72" s="2" t="s">
        <v>101</v>
      </c>
      <c r="B72" s="2">
        <f>+B77</f>
        <v>0</v>
      </c>
      <c r="C72" s="2">
        <f aca="true" t="shared" si="10" ref="C72:K72">+C77</f>
        <v>1063838919</v>
      </c>
      <c r="D72" s="2">
        <f t="shared" si="10"/>
        <v>1325462362</v>
      </c>
      <c r="E72" s="2">
        <f t="shared" si="10"/>
        <v>706177468</v>
      </c>
      <c r="F72" s="2">
        <f t="shared" si="10"/>
        <v>745090363</v>
      </c>
      <c r="G72" s="2">
        <f t="shared" si="10"/>
        <v>745090363</v>
      </c>
      <c r="H72" s="2">
        <f t="shared" si="10"/>
        <v>660103496</v>
      </c>
      <c r="I72" s="2">
        <f t="shared" si="10"/>
        <v>1429801456</v>
      </c>
      <c r="J72" s="2">
        <f t="shared" si="10"/>
        <v>1573720867</v>
      </c>
      <c r="K72" s="2">
        <f t="shared" si="10"/>
        <v>1734492150</v>
      </c>
    </row>
    <row r="73" spans="1:11" ht="12.75" hidden="1">
      <c r="A73" s="2" t="s">
        <v>102</v>
      </c>
      <c r="B73" s="2">
        <f>+B74</f>
        <v>651084205</v>
      </c>
      <c r="C73" s="2">
        <f aca="true" t="shared" si="11" ref="C73:K73">+(C78+C80+C81+C82)-(B78+B80+B81+B82)</f>
        <v>366495479</v>
      </c>
      <c r="D73" s="2">
        <f t="shared" si="11"/>
        <v>569177452</v>
      </c>
      <c r="E73" s="2">
        <f t="shared" si="11"/>
        <v>-935672931</v>
      </c>
      <c r="F73" s="2">
        <f>+(F78+F80+F81+F82)-(D78+D80+D81+D82)</f>
        <v>-164923272</v>
      </c>
      <c r="G73" s="2">
        <f>+(G78+G80+G81+G82)-(D78+D80+D81+D82)</f>
        <v>-164923272</v>
      </c>
      <c r="H73" s="2">
        <f>+(H78+H80+H81+H82)-(D78+D80+D81+D82)</f>
        <v>-846156368</v>
      </c>
      <c r="I73" s="2">
        <f>+(I78+I80+I81+I82)-(E78+E80+E81+E82)</f>
        <v>1039834448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103</v>
      </c>
      <c r="B74" s="2">
        <f>+TREND(C74:E74)</f>
        <v>651084205</v>
      </c>
      <c r="C74" s="2">
        <f>+C73</f>
        <v>366495479</v>
      </c>
      <c r="D74" s="2">
        <f aca="true" t="shared" si="12" ref="D74:K74">+D73</f>
        <v>569177452</v>
      </c>
      <c r="E74" s="2">
        <f t="shared" si="12"/>
        <v>-935672931</v>
      </c>
      <c r="F74" s="2">
        <f t="shared" si="12"/>
        <v>-164923272</v>
      </c>
      <c r="G74" s="2">
        <f t="shared" si="12"/>
        <v>-164923272</v>
      </c>
      <c r="H74" s="2">
        <f t="shared" si="12"/>
        <v>-846156368</v>
      </c>
      <c r="I74" s="2">
        <f t="shared" si="12"/>
        <v>1039834448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104</v>
      </c>
      <c r="B75" s="2">
        <f>+B84-(((B80+B81+B78)*B70)-B79)</f>
        <v>0</v>
      </c>
      <c r="C75" s="2">
        <f aca="true" t="shared" si="13" ref="C75:K75">+C84-(((C80+C81+C78)*C70)-C79)</f>
        <v>-46542524.19194603</v>
      </c>
      <c r="D75" s="2">
        <f t="shared" si="13"/>
        <v>705625933</v>
      </c>
      <c r="E75" s="2">
        <f t="shared" si="13"/>
        <v>0</v>
      </c>
      <c r="F75" s="2">
        <f t="shared" si="13"/>
        <v>639667955</v>
      </c>
      <c r="G75" s="2">
        <f t="shared" si="13"/>
        <v>639667955</v>
      </c>
      <c r="H75" s="2">
        <f t="shared" si="13"/>
        <v>-291838668</v>
      </c>
      <c r="I75" s="2">
        <f t="shared" si="13"/>
        <v>-371874976.66690874</v>
      </c>
      <c r="J75" s="2">
        <f t="shared" si="13"/>
        <v>-350716819.5402398</v>
      </c>
      <c r="K75" s="2">
        <f t="shared" si="13"/>
        <v>-330867198.0882509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0</v>
      </c>
      <c r="C77" s="3">
        <v>1063838919</v>
      </c>
      <c r="D77" s="3">
        <v>1325462362</v>
      </c>
      <c r="E77" s="3">
        <v>706177468</v>
      </c>
      <c r="F77" s="3">
        <v>745090363</v>
      </c>
      <c r="G77" s="3">
        <v>745090363</v>
      </c>
      <c r="H77" s="3">
        <v>660103496</v>
      </c>
      <c r="I77" s="3">
        <v>1429801456</v>
      </c>
      <c r="J77" s="3">
        <v>1573720867</v>
      </c>
      <c r="K77" s="3">
        <v>1734492150</v>
      </c>
    </row>
    <row r="78" spans="1:11" ht="13.5" hidden="1">
      <c r="A78" s="1" t="s">
        <v>67</v>
      </c>
      <c r="B78" s="3">
        <v>0</v>
      </c>
      <c r="C78" s="3">
        <v>0</v>
      </c>
      <c r="D78" s="3">
        <v>-105190</v>
      </c>
      <c r="E78" s="3">
        <v>0</v>
      </c>
      <c r="F78" s="3">
        <v>-105190</v>
      </c>
      <c r="G78" s="3">
        <v>-105190</v>
      </c>
      <c r="H78" s="3">
        <v>31619</v>
      </c>
      <c r="I78" s="3">
        <v>-98095</v>
      </c>
      <c r="J78" s="3">
        <v>-98095</v>
      </c>
      <c r="K78" s="3">
        <v>-98095</v>
      </c>
    </row>
    <row r="79" spans="1:11" ht="13.5" hidden="1">
      <c r="A79" s="1" t="s">
        <v>68</v>
      </c>
      <c r="B79" s="3">
        <v>0</v>
      </c>
      <c r="C79" s="3">
        <v>315076422</v>
      </c>
      <c r="D79" s="3">
        <v>705625933</v>
      </c>
      <c r="E79" s="3">
        <v>0</v>
      </c>
      <c r="F79" s="3">
        <v>639667955</v>
      </c>
      <c r="G79" s="3">
        <v>639667955</v>
      </c>
      <c r="H79" s="3">
        <v>-291838668</v>
      </c>
      <c r="I79" s="3">
        <v>194923608</v>
      </c>
      <c r="J79" s="3">
        <v>194923608</v>
      </c>
      <c r="K79" s="3">
        <v>194923608</v>
      </c>
    </row>
    <row r="80" spans="1:11" ht="13.5" hidden="1">
      <c r="A80" s="1" t="s">
        <v>69</v>
      </c>
      <c r="B80" s="3">
        <v>0</v>
      </c>
      <c r="C80" s="3">
        <v>204701791</v>
      </c>
      <c r="D80" s="3">
        <v>826932224</v>
      </c>
      <c r="E80" s="3">
        <v>0</v>
      </c>
      <c r="F80" s="3">
        <v>740928462</v>
      </c>
      <c r="G80" s="3">
        <v>740928462</v>
      </c>
      <c r="H80" s="3">
        <v>188244666</v>
      </c>
      <c r="I80" s="3">
        <v>684127314</v>
      </c>
      <c r="J80" s="3">
        <v>684127314</v>
      </c>
      <c r="K80" s="3">
        <v>684127314</v>
      </c>
    </row>
    <row r="81" spans="1:11" ht="13.5" hidden="1">
      <c r="A81" s="1" t="s">
        <v>70</v>
      </c>
      <c r="B81" s="3">
        <v>0</v>
      </c>
      <c r="C81" s="3">
        <v>161793688</v>
      </c>
      <c r="D81" s="3">
        <v>108845897</v>
      </c>
      <c r="E81" s="3">
        <v>0</v>
      </c>
      <c r="F81" s="3">
        <v>29926387</v>
      </c>
      <c r="G81" s="3">
        <v>29926387</v>
      </c>
      <c r="H81" s="3">
        <v>-98759722</v>
      </c>
      <c r="I81" s="3">
        <v>-72529930</v>
      </c>
      <c r="J81" s="3">
        <v>-72529930</v>
      </c>
      <c r="K81" s="3">
        <v>-72529930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428335159</v>
      </c>
      <c r="J82" s="3">
        <v>428335159</v>
      </c>
      <c r="K82" s="3">
        <v>428335159</v>
      </c>
    </row>
    <row r="83" spans="1:11" ht="13.5" hidden="1">
      <c r="A83" s="1" t="s">
        <v>72</v>
      </c>
      <c r="B83" s="3">
        <v>0</v>
      </c>
      <c r="C83" s="3">
        <v>1049683641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1325282721</v>
      </c>
      <c r="J83" s="3">
        <v>1404230131</v>
      </c>
      <c r="K83" s="3">
        <v>1491383624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209109203</v>
      </c>
      <c r="C5" s="6">
        <v>226128783</v>
      </c>
      <c r="D5" s="23">
        <v>245517386</v>
      </c>
      <c r="E5" s="24">
        <v>305830748</v>
      </c>
      <c r="F5" s="6">
        <v>275982026</v>
      </c>
      <c r="G5" s="25">
        <v>275982026</v>
      </c>
      <c r="H5" s="26">
        <v>271147341</v>
      </c>
      <c r="I5" s="24">
        <v>305349815</v>
      </c>
      <c r="J5" s="6">
        <v>333917548</v>
      </c>
      <c r="K5" s="25">
        <v>364723707</v>
      </c>
    </row>
    <row r="6" spans="1:11" ht="12.75">
      <c r="A6" s="22" t="s">
        <v>19</v>
      </c>
      <c r="B6" s="6">
        <v>1163102392</v>
      </c>
      <c r="C6" s="6">
        <v>1232901835</v>
      </c>
      <c r="D6" s="23">
        <v>1296099213</v>
      </c>
      <c r="E6" s="24">
        <v>1531917858</v>
      </c>
      <c r="F6" s="6">
        <v>1399080508</v>
      </c>
      <c r="G6" s="25">
        <v>1399080508</v>
      </c>
      <c r="H6" s="26">
        <v>1357413452</v>
      </c>
      <c r="I6" s="24">
        <v>1604963938</v>
      </c>
      <c r="J6" s="6">
        <v>1776650899</v>
      </c>
      <c r="K6" s="25">
        <v>1936315774</v>
      </c>
    </row>
    <row r="7" spans="1:11" ht="12.75">
      <c r="A7" s="22" t="s">
        <v>20</v>
      </c>
      <c r="B7" s="6">
        <v>19254820</v>
      </c>
      <c r="C7" s="6">
        <v>22078199</v>
      </c>
      <c r="D7" s="23">
        <v>21664829</v>
      </c>
      <c r="E7" s="24">
        <v>22000000</v>
      </c>
      <c r="F7" s="6">
        <v>12000000</v>
      </c>
      <c r="G7" s="25">
        <v>12000000</v>
      </c>
      <c r="H7" s="26">
        <v>14223574</v>
      </c>
      <c r="I7" s="24">
        <v>12000000</v>
      </c>
      <c r="J7" s="6">
        <v>12000000</v>
      </c>
      <c r="K7" s="25">
        <v>14000000</v>
      </c>
    </row>
    <row r="8" spans="1:11" ht="12.75">
      <c r="A8" s="22" t="s">
        <v>21</v>
      </c>
      <c r="B8" s="6">
        <v>120921137</v>
      </c>
      <c r="C8" s="6">
        <v>144627019</v>
      </c>
      <c r="D8" s="23">
        <v>178054851</v>
      </c>
      <c r="E8" s="24">
        <v>265112381</v>
      </c>
      <c r="F8" s="6">
        <v>258835527</v>
      </c>
      <c r="G8" s="25">
        <v>258835527</v>
      </c>
      <c r="H8" s="26">
        <v>182506711</v>
      </c>
      <c r="I8" s="24">
        <v>250727572</v>
      </c>
      <c r="J8" s="6">
        <v>235578000</v>
      </c>
      <c r="K8" s="25">
        <v>229962999</v>
      </c>
    </row>
    <row r="9" spans="1:11" ht="12.75">
      <c r="A9" s="22" t="s">
        <v>22</v>
      </c>
      <c r="B9" s="6">
        <v>140816267</v>
      </c>
      <c r="C9" s="6">
        <v>157651663</v>
      </c>
      <c r="D9" s="23">
        <v>145426518</v>
      </c>
      <c r="E9" s="24">
        <v>124465061</v>
      </c>
      <c r="F9" s="6">
        <v>186919614</v>
      </c>
      <c r="G9" s="25">
        <v>186919614</v>
      </c>
      <c r="H9" s="26">
        <v>153837099</v>
      </c>
      <c r="I9" s="24">
        <v>158735443</v>
      </c>
      <c r="J9" s="6">
        <v>154056725</v>
      </c>
      <c r="K9" s="25">
        <v>157870863</v>
      </c>
    </row>
    <row r="10" spans="1:11" ht="20.25">
      <c r="A10" s="27" t="s">
        <v>94</v>
      </c>
      <c r="B10" s="28">
        <f>SUM(B5:B9)</f>
        <v>1653203819</v>
      </c>
      <c r="C10" s="29">
        <f aca="true" t="shared" si="0" ref="C10:K10">SUM(C5:C9)</f>
        <v>1783387499</v>
      </c>
      <c r="D10" s="30">
        <f t="shared" si="0"/>
        <v>1886762797</v>
      </c>
      <c r="E10" s="28">
        <f t="shared" si="0"/>
        <v>2249326048</v>
      </c>
      <c r="F10" s="29">
        <f t="shared" si="0"/>
        <v>2132817675</v>
      </c>
      <c r="G10" s="31">
        <f t="shared" si="0"/>
        <v>2132817675</v>
      </c>
      <c r="H10" s="32">
        <f t="shared" si="0"/>
        <v>1979128177</v>
      </c>
      <c r="I10" s="28">
        <f t="shared" si="0"/>
        <v>2331776768</v>
      </c>
      <c r="J10" s="29">
        <f t="shared" si="0"/>
        <v>2512203172</v>
      </c>
      <c r="K10" s="31">
        <f t="shared" si="0"/>
        <v>2702873343</v>
      </c>
    </row>
    <row r="11" spans="1:11" ht="12.75">
      <c r="A11" s="22" t="s">
        <v>23</v>
      </c>
      <c r="B11" s="6">
        <v>428697279</v>
      </c>
      <c r="C11" s="6">
        <v>462451361</v>
      </c>
      <c r="D11" s="23">
        <v>564864068</v>
      </c>
      <c r="E11" s="24">
        <v>625426030</v>
      </c>
      <c r="F11" s="6">
        <v>637181224</v>
      </c>
      <c r="G11" s="25">
        <v>637181224</v>
      </c>
      <c r="H11" s="26">
        <v>668954959</v>
      </c>
      <c r="I11" s="24">
        <v>678529458</v>
      </c>
      <c r="J11" s="6">
        <v>735421718</v>
      </c>
      <c r="K11" s="25">
        <v>786861800</v>
      </c>
    </row>
    <row r="12" spans="1:11" ht="12.75">
      <c r="A12" s="22" t="s">
        <v>24</v>
      </c>
      <c r="B12" s="6">
        <v>21053960</v>
      </c>
      <c r="C12" s="6">
        <v>26343238</v>
      </c>
      <c r="D12" s="23">
        <v>28062164</v>
      </c>
      <c r="E12" s="24">
        <v>31229363</v>
      </c>
      <c r="F12" s="6">
        <v>30147397</v>
      </c>
      <c r="G12" s="25">
        <v>30147397</v>
      </c>
      <c r="H12" s="26">
        <v>29945187</v>
      </c>
      <c r="I12" s="24">
        <v>31709291</v>
      </c>
      <c r="J12" s="6">
        <v>33812721</v>
      </c>
      <c r="K12" s="25">
        <v>35809669</v>
      </c>
    </row>
    <row r="13" spans="1:11" ht="12.75">
      <c r="A13" s="22" t="s">
        <v>95</v>
      </c>
      <c r="B13" s="6">
        <v>172647286</v>
      </c>
      <c r="C13" s="6">
        <v>175303880</v>
      </c>
      <c r="D13" s="23">
        <v>214512728</v>
      </c>
      <c r="E13" s="24">
        <v>201673156</v>
      </c>
      <c r="F13" s="6">
        <v>220426443</v>
      </c>
      <c r="G13" s="25">
        <v>220426443</v>
      </c>
      <c r="H13" s="26">
        <v>211631150</v>
      </c>
      <c r="I13" s="24">
        <v>215869778</v>
      </c>
      <c r="J13" s="6">
        <v>226563271</v>
      </c>
      <c r="K13" s="25">
        <v>237791434</v>
      </c>
    </row>
    <row r="14" spans="1:11" ht="12.75">
      <c r="A14" s="22" t="s">
        <v>25</v>
      </c>
      <c r="B14" s="6">
        <v>76579561</v>
      </c>
      <c r="C14" s="6">
        <v>93989645</v>
      </c>
      <c r="D14" s="23">
        <v>132449713</v>
      </c>
      <c r="E14" s="24">
        <v>144574379</v>
      </c>
      <c r="F14" s="6">
        <v>166259521</v>
      </c>
      <c r="G14" s="25">
        <v>166259521</v>
      </c>
      <c r="H14" s="26">
        <v>158386287</v>
      </c>
      <c r="I14" s="24">
        <v>162758940</v>
      </c>
      <c r="J14" s="6">
        <v>161128159</v>
      </c>
      <c r="K14" s="25">
        <v>158837871</v>
      </c>
    </row>
    <row r="15" spans="1:11" ht="12.75">
      <c r="A15" s="22" t="s">
        <v>26</v>
      </c>
      <c r="B15" s="6">
        <v>626598096</v>
      </c>
      <c r="C15" s="6">
        <v>658785837</v>
      </c>
      <c r="D15" s="23">
        <v>673061566</v>
      </c>
      <c r="E15" s="24">
        <v>763633084</v>
      </c>
      <c r="F15" s="6">
        <v>721916204</v>
      </c>
      <c r="G15" s="25">
        <v>721916204</v>
      </c>
      <c r="H15" s="26">
        <v>735449391</v>
      </c>
      <c r="I15" s="24">
        <v>830676130</v>
      </c>
      <c r="J15" s="6">
        <v>947498286</v>
      </c>
      <c r="K15" s="25">
        <v>1045423346</v>
      </c>
    </row>
    <row r="16" spans="1:11" ht="12.75">
      <c r="A16" s="22" t="s">
        <v>21</v>
      </c>
      <c r="B16" s="6">
        <v>4875156</v>
      </c>
      <c r="C16" s="6">
        <v>5488776</v>
      </c>
      <c r="D16" s="23">
        <v>10531924</v>
      </c>
      <c r="E16" s="24">
        <v>20563462</v>
      </c>
      <c r="F16" s="6">
        <v>24296962</v>
      </c>
      <c r="G16" s="25">
        <v>24296962</v>
      </c>
      <c r="H16" s="26">
        <v>22380410</v>
      </c>
      <c r="I16" s="24">
        <v>18649823</v>
      </c>
      <c r="J16" s="6">
        <v>41563908</v>
      </c>
      <c r="K16" s="25">
        <v>38799471</v>
      </c>
    </row>
    <row r="17" spans="1:11" ht="12.75">
      <c r="A17" s="22" t="s">
        <v>27</v>
      </c>
      <c r="B17" s="6">
        <v>359150710</v>
      </c>
      <c r="C17" s="6">
        <v>400205841</v>
      </c>
      <c r="D17" s="23">
        <v>411741643</v>
      </c>
      <c r="E17" s="24">
        <v>547593096</v>
      </c>
      <c r="F17" s="6">
        <v>500145189</v>
      </c>
      <c r="G17" s="25">
        <v>500145189</v>
      </c>
      <c r="H17" s="26">
        <v>372502324</v>
      </c>
      <c r="I17" s="24">
        <v>461432738</v>
      </c>
      <c r="J17" s="6">
        <v>465232655</v>
      </c>
      <c r="K17" s="25">
        <v>456955500</v>
      </c>
    </row>
    <row r="18" spans="1:11" ht="12.75">
      <c r="A18" s="33" t="s">
        <v>28</v>
      </c>
      <c r="B18" s="34">
        <f>SUM(B11:B17)</f>
        <v>1689602048</v>
      </c>
      <c r="C18" s="35">
        <f aca="true" t="shared" si="1" ref="C18:K18">SUM(C11:C17)</f>
        <v>1822568578</v>
      </c>
      <c r="D18" s="36">
        <f t="shared" si="1"/>
        <v>2035223806</v>
      </c>
      <c r="E18" s="34">
        <f t="shared" si="1"/>
        <v>2334692570</v>
      </c>
      <c r="F18" s="35">
        <f t="shared" si="1"/>
        <v>2300372940</v>
      </c>
      <c r="G18" s="37">
        <f t="shared" si="1"/>
        <v>2300372940</v>
      </c>
      <c r="H18" s="38">
        <f t="shared" si="1"/>
        <v>2199249708</v>
      </c>
      <c r="I18" s="34">
        <f t="shared" si="1"/>
        <v>2399626158</v>
      </c>
      <c r="J18" s="35">
        <f t="shared" si="1"/>
        <v>2611220718</v>
      </c>
      <c r="K18" s="37">
        <f t="shared" si="1"/>
        <v>2760479091</v>
      </c>
    </row>
    <row r="19" spans="1:11" ht="12.75">
      <c r="A19" s="33" t="s">
        <v>29</v>
      </c>
      <c r="B19" s="39">
        <f>+B10-B18</f>
        <v>-36398229</v>
      </c>
      <c r="C19" s="40">
        <f aca="true" t="shared" si="2" ref="C19:K19">+C10-C18</f>
        <v>-39181079</v>
      </c>
      <c r="D19" s="41">
        <f t="shared" si="2"/>
        <v>-148461009</v>
      </c>
      <c r="E19" s="39">
        <f t="shared" si="2"/>
        <v>-85366522</v>
      </c>
      <c r="F19" s="40">
        <f t="shared" si="2"/>
        <v>-167555265</v>
      </c>
      <c r="G19" s="42">
        <f t="shared" si="2"/>
        <v>-167555265</v>
      </c>
      <c r="H19" s="43">
        <f t="shared" si="2"/>
        <v>-220121531</v>
      </c>
      <c r="I19" s="39">
        <f t="shared" si="2"/>
        <v>-67849390</v>
      </c>
      <c r="J19" s="40">
        <f t="shared" si="2"/>
        <v>-99017546</v>
      </c>
      <c r="K19" s="42">
        <f t="shared" si="2"/>
        <v>-57605748</v>
      </c>
    </row>
    <row r="20" spans="1:11" ht="20.25">
      <c r="A20" s="44" t="s">
        <v>30</v>
      </c>
      <c r="B20" s="45">
        <v>83749029</v>
      </c>
      <c r="C20" s="46">
        <v>74601786</v>
      </c>
      <c r="D20" s="47">
        <v>134453625</v>
      </c>
      <c r="E20" s="45">
        <v>84933000</v>
      </c>
      <c r="F20" s="46">
        <v>161193925</v>
      </c>
      <c r="G20" s="48">
        <v>161193925</v>
      </c>
      <c r="H20" s="49">
        <v>140731806</v>
      </c>
      <c r="I20" s="45">
        <v>118270000</v>
      </c>
      <c r="J20" s="46">
        <v>119231000</v>
      </c>
      <c r="K20" s="48">
        <v>120003000</v>
      </c>
    </row>
    <row r="21" spans="1:11" ht="12.75">
      <c r="A21" s="22" t="s">
        <v>96</v>
      </c>
      <c r="B21" s="50">
        <v>0</v>
      </c>
      <c r="C21" s="51">
        <v>0</v>
      </c>
      <c r="D21" s="52">
        <v>21522026</v>
      </c>
      <c r="E21" s="50">
        <v>0</v>
      </c>
      <c r="F21" s="51">
        <v>10928500</v>
      </c>
      <c r="G21" s="53">
        <v>10928500</v>
      </c>
      <c r="H21" s="54">
        <v>36331194</v>
      </c>
      <c r="I21" s="50">
        <v>2637968</v>
      </c>
      <c r="J21" s="51">
        <v>0</v>
      </c>
      <c r="K21" s="53">
        <v>0</v>
      </c>
    </row>
    <row r="22" spans="1:11" ht="12.75">
      <c r="A22" s="55" t="s">
        <v>97</v>
      </c>
      <c r="B22" s="56">
        <f>SUM(B19:B21)</f>
        <v>47350800</v>
      </c>
      <c r="C22" s="57">
        <f aca="true" t="shared" si="3" ref="C22:K22">SUM(C19:C21)</f>
        <v>35420707</v>
      </c>
      <c r="D22" s="58">
        <f t="shared" si="3"/>
        <v>7514642</v>
      </c>
      <c r="E22" s="56">
        <f t="shared" si="3"/>
        <v>-433522</v>
      </c>
      <c r="F22" s="57">
        <f t="shared" si="3"/>
        <v>4567160</v>
      </c>
      <c r="G22" s="59">
        <f t="shared" si="3"/>
        <v>4567160</v>
      </c>
      <c r="H22" s="60">
        <f t="shared" si="3"/>
        <v>-43058531</v>
      </c>
      <c r="I22" s="56">
        <f t="shared" si="3"/>
        <v>53058578</v>
      </c>
      <c r="J22" s="57">
        <f t="shared" si="3"/>
        <v>20213454</v>
      </c>
      <c r="K22" s="59">
        <f t="shared" si="3"/>
        <v>62397252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47350800</v>
      </c>
      <c r="C24" s="40">
        <f aca="true" t="shared" si="4" ref="C24:K24">SUM(C22:C23)</f>
        <v>35420707</v>
      </c>
      <c r="D24" s="41">
        <f t="shared" si="4"/>
        <v>7514642</v>
      </c>
      <c r="E24" s="39">
        <f t="shared" si="4"/>
        <v>-433522</v>
      </c>
      <c r="F24" s="40">
        <f t="shared" si="4"/>
        <v>4567160</v>
      </c>
      <c r="G24" s="42">
        <f t="shared" si="4"/>
        <v>4567160</v>
      </c>
      <c r="H24" s="43">
        <f t="shared" si="4"/>
        <v>-43058531</v>
      </c>
      <c r="I24" s="39">
        <f t="shared" si="4"/>
        <v>53058578</v>
      </c>
      <c r="J24" s="40">
        <f t="shared" si="4"/>
        <v>20213454</v>
      </c>
      <c r="K24" s="42">
        <f t="shared" si="4"/>
        <v>62397252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317140338</v>
      </c>
      <c r="C27" s="7">
        <v>543989000</v>
      </c>
      <c r="D27" s="69">
        <v>652978144</v>
      </c>
      <c r="E27" s="70">
        <v>454790366</v>
      </c>
      <c r="F27" s="7">
        <v>615303550</v>
      </c>
      <c r="G27" s="71">
        <v>615303550</v>
      </c>
      <c r="H27" s="72">
        <v>572533532</v>
      </c>
      <c r="I27" s="70">
        <v>378029950</v>
      </c>
      <c r="J27" s="7">
        <v>301948904</v>
      </c>
      <c r="K27" s="71">
        <v>300003000</v>
      </c>
    </row>
    <row r="28" spans="1:11" ht="12.75">
      <c r="A28" s="73" t="s">
        <v>34</v>
      </c>
      <c r="B28" s="6">
        <v>73796765</v>
      </c>
      <c r="C28" s="6">
        <v>65440162</v>
      </c>
      <c r="D28" s="23">
        <v>121686248</v>
      </c>
      <c r="E28" s="24">
        <v>74506956</v>
      </c>
      <c r="F28" s="6">
        <v>157488615</v>
      </c>
      <c r="G28" s="25">
        <v>157488615</v>
      </c>
      <c r="H28" s="26">
        <v>136348449</v>
      </c>
      <c r="I28" s="24">
        <v>146572968</v>
      </c>
      <c r="J28" s="6">
        <v>121948904</v>
      </c>
      <c r="K28" s="25">
        <v>120003000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226357988</v>
      </c>
      <c r="C30" s="6">
        <v>452943545</v>
      </c>
      <c r="D30" s="23">
        <v>476218755</v>
      </c>
      <c r="E30" s="24">
        <v>331834792</v>
      </c>
      <c r="F30" s="6">
        <v>390672504</v>
      </c>
      <c r="G30" s="25">
        <v>390672504</v>
      </c>
      <c r="H30" s="26">
        <v>357114625</v>
      </c>
      <c r="I30" s="24">
        <v>222575332</v>
      </c>
      <c r="J30" s="6">
        <v>180000000</v>
      </c>
      <c r="K30" s="25">
        <v>180000000</v>
      </c>
    </row>
    <row r="31" spans="1:11" ht="12.75">
      <c r="A31" s="22" t="s">
        <v>36</v>
      </c>
      <c r="B31" s="6">
        <v>16985586</v>
      </c>
      <c r="C31" s="6">
        <v>25605293</v>
      </c>
      <c r="D31" s="23">
        <v>0</v>
      </c>
      <c r="E31" s="24">
        <v>48448618</v>
      </c>
      <c r="F31" s="6">
        <v>67142431</v>
      </c>
      <c r="G31" s="25">
        <v>67142431</v>
      </c>
      <c r="H31" s="26">
        <v>79070458</v>
      </c>
      <c r="I31" s="24">
        <v>8881650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317140339</v>
      </c>
      <c r="C32" s="7">
        <f aca="true" t="shared" si="5" ref="C32:K32">SUM(C28:C31)</f>
        <v>543989000</v>
      </c>
      <c r="D32" s="69">
        <f t="shared" si="5"/>
        <v>597905003</v>
      </c>
      <c r="E32" s="70">
        <f t="shared" si="5"/>
        <v>454790366</v>
      </c>
      <c r="F32" s="7">
        <f t="shared" si="5"/>
        <v>615303550</v>
      </c>
      <c r="G32" s="71">
        <f t="shared" si="5"/>
        <v>615303550</v>
      </c>
      <c r="H32" s="72">
        <f t="shared" si="5"/>
        <v>572533532</v>
      </c>
      <c r="I32" s="70">
        <f t="shared" si="5"/>
        <v>378029950</v>
      </c>
      <c r="J32" s="7">
        <f t="shared" si="5"/>
        <v>301948904</v>
      </c>
      <c r="K32" s="71">
        <f t="shared" si="5"/>
        <v>300003000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633368707</v>
      </c>
      <c r="C35" s="6">
        <v>629284929</v>
      </c>
      <c r="D35" s="23">
        <v>-58017033</v>
      </c>
      <c r="E35" s="24">
        <v>674578418</v>
      </c>
      <c r="F35" s="6">
        <v>645049206</v>
      </c>
      <c r="G35" s="25">
        <v>645049206</v>
      </c>
      <c r="H35" s="26">
        <v>423470193</v>
      </c>
      <c r="I35" s="24">
        <v>560669044</v>
      </c>
      <c r="J35" s="6">
        <v>580175999</v>
      </c>
      <c r="K35" s="25">
        <v>639302605</v>
      </c>
    </row>
    <row r="36" spans="1:11" ht="12.75">
      <c r="A36" s="22" t="s">
        <v>40</v>
      </c>
      <c r="B36" s="6">
        <v>4690215486</v>
      </c>
      <c r="C36" s="6">
        <v>4982242843</v>
      </c>
      <c r="D36" s="23">
        <v>826121639</v>
      </c>
      <c r="E36" s="24">
        <v>5609555605</v>
      </c>
      <c r="F36" s="6">
        <v>6149479609</v>
      </c>
      <c r="G36" s="25">
        <v>6149479609</v>
      </c>
      <c r="H36" s="26">
        <v>6123712099</v>
      </c>
      <c r="I36" s="24">
        <v>6311639781</v>
      </c>
      <c r="J36" s="6">
        <v>6387025414</v>
      </c>
      <c r="K36" s="25">
        <v>6449236980</v>
      </c>
    </row>
    <row r="37" spans="1:11" ht="12.75">
      <c r="A37" s="22" t="s">
        <v>41</v>
      </c>
      <c r="B37" s="6">
        <v>486630810</v>
      </c>
      <c r="C37" s="6">
        <v>539341698</v>
      </c>
      <c r="D37" s="23">
        <v>101560695</v>
      </c>
      <c r="E37" s="24">
        <v>495529243</v>
      </c>
      <c r="F37" s="6">
        <v>487515237</v>
      </c>
      <c r="G37" s="25">
        <v>487515237</v>
      </c>
      <c r="H37" s="26">
        <v>653901310</v>
      </c>
      <c r="I37" s="24">
        <v>522886089</v>
      </c>
      <c r="J37" s="6">
        <v>546272764</v>
      </c>
      <c r="K37" s="25">
        <v>574825793</v>
      </c>
    </row>
    <row r="38" spans="1:11" ht="12.75">
      <c r="A38" s="22" t="s">
        <v>42</v>
      </c>
      <c r="B38" s="6">
        <v>1050502689</v>
      </c>
      <c r="C38" s="6">
        <v>1313051086</v>
      </c>
      <c r="D38" s="23">
        <v>351672151</v>
      </c>
      <c r="E38" s="24">
        <v>1799835897</v>
      </c>
      <c r="F38" s="6">
        <v>1825352147</v>
      </c>
      <c r="G38" s="25">
        <v>1825352147</v>
      </c>
      <c r="H38" s="26">
        <v>1858986182</v>
      </c>
      <c r="I38" s="24">
        <v>1766643137</v>
      </c>
      <c r="J38" s="6">
        <v>1731377252</v>
      </c>
      <c r="K38" s="25">
        <v>1680472984</v>
      </c>
    </row>
    <row r="39" spans="1:11" ht="12.75">
      <c r="A39" s="22" t="s">
        <v>43</v>
      </c>
      <c r="B39" s="6">
        <v>3786450694</v>
      </c>
      <c r="C39" s="6">
        <v>3759134988</v>
      </c>
      <c r="D39" s="23">
        <v>307312375</v>
      </c>
      <c r="E39" s="24">
        <v>3989202405</v>
      </c>
      <c r="F39" s="6">
        <v>4481661431</v>
      </c>
      <c r="G39" s="25">
        <v>4481661431</v>
      </c>
      <c r="H39" s="26">
        <v>4034294800</v>
      </c>
      <c r="I39" s="24">
        <v>4582779599</v>
      </c>
      <c r="J39" s="6">
        <v>4689551397</v>
      </c>
      <c r="K39" s="25">
        <v>4833240808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222654042</v>
      </c>
      <c r="C42" s="6">
        <v>207244350</v>
      </c>
      <c r="D42" s="23">
        <v>-1691101264</v>
      </c>
      <c r="E42" s="24">
        <v>-2029209893</v>
      </c>
      <c r="F42" s="6">
        <v>-1940232633</v>
      </c>
      <c r="G42" s="25">
        <v>-1940232633</v>
      </c>
      <c r="H42" s="26">
        <v>-1870540850</v>
      </c>
      <c r="I42" s="24">
        <v>-2055001637</v>
      </c>
      <c r="J42" s="6">
        <v>-2251708272</v>
      </c>
      <c r="K42" s="25">
        <v>-2385254330</v>
      </c>
    </row>
    <row r="43" spans="1:11" ht="12.75">
      <c r="A43" s="22" t="s">
        <v>46</v>
      </c>
      <c r="B43" s="6">
        <v>-321855127</v>
      </c>
      <c r="C43" s="6">
        <v>-535102084</v>
      </c>
      <c r="D43" s="23">
        <v>505340</v>
      </c>
      <c r="E43" s="24">
        <v>-2663454</v>
      </c>
      <c r="F43" s="6">
        <v>-10</v>
      </c>
      <c r="G43" s="25">
        <v>-10</v>
      </c>
      <c r="H43" s="26">
        <v>852683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164380480</v>
      </c>
      <c r="C44" s="6">
        <v>292433193</v>
      </c>
      <c r="D44" s="23">
        <v>5504381</v>
      </c>
      <c r="E44" s="24">
        <v>34290065</v>
      </c>
      <c r="F44" s="6">
        <v>-174832033</v>
      </c>
      <c r="G44" s="25">
        <v>-174832033</v>
      </c>
      <c r="H44" s="26">
        <v>11592132</v>
      </c>
      <c r="I44" s="24">
        <v>-184492535</v>
      </c>
      <c r="J44" s="6">
        <v>-199879210</v>
      </c>
      <c r="K44" s="25">
        <v>-215432239</v>
      </c>
    </row>
    <row r="45" spans="1:11" ht="12.75">
      <c r="A45" s="33" t="s">
        <v>48</v>
      </c>
      <c r="B45" s="7">
        <v>324705061</v>
      </c>
      <c r="C45" s="7">
        <v>289280520</v>
      </c>
      <c r="D45" s="69">
        <v>-1685091543</v>
      </c>
      <c r="E45" s="70">
        <v>-1756495765</v>
      </c>
      <c r="F45" s="7">
        <v>-1912614581</v>
      </c>
      <c r="G45" s="71">
        <v>-1912614581</v>
      </c>
      <c r="H45" s="72">
        <v>-1628996118</v>
      </c>
      <c r="I45" s="70">
        <v>-2102402465</v>
      </c>
      <c r="J45" s="7">
        <v>-2311885515</v>
      </c>
      <c r="K45" s="71">
        <v>-2419899526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325098536</v>
      </c>
      <c r="C48" s="6">
        <v>289413511</v>
      </c>
      <c r="D48" s="23">
        <v>-60184833</v>
      </c>
      <c r="E48" s="24">
        <v>241220507</v>
      </c>
      <c r="F48" s="6">
        <v>202583095</v>
      </c>
      <c r="G48" s="25">
        <v>202583095</v>
      </c>
      <c r="H48" s="26">
        <v>65978558</v>
      </c>
      <c r="I48" s="24">
        <v>137224707</v>
      </c>
      <c r="J48" s="6">
        <v>139834967</v>
      </c>
      <c r="K48" s="25">
        <v>180920043</v>
      </c>
    </row>
    <row r="49" spans="1:11" ht="12.75">
      <c r="A49" s="22" t="s">
        <v>51</v>
      </c>
      <c r="B49" s="6">
        <f>+B75</f>
        <v>7234247.035991907</v>
      </c>
      <c r="C49" s="6">
        <f aca="true" t="shared" si="6" ref="C49:K49">+C75</f>
        <v>11496165.731464028</v>
      </c>
      <c r="D49" s="23">
        <f t="shared" si="6"/>
        <v>99325229</v>
      </c>
      <c r="E49" s="24">
        <f t="shared" si="6"/>
        <v>325904505</v>
      </c>
      <c r="F49" s="6">
        <f t="shared" si="6"/>
        <v>317673526</v>
      </c>
      <c r="G49" s="25">
        <f t="shared" si="6"/>
        <v>317673526</v>
      </c>
      <c r="H49" s="26">
        <f t="shared" si="6"/>
        <v>449972908</v>
      </c>
      <c r="I49" s="24">
        <f t="shared" si="6"/>
        <v>355657562</v>
      </c>
      <c r="J49" s="6">
        <f t="shared" si="6"/>
        <v>322692580</v>
      </c>
      <c r="K49" s="25">
        <f t="shared" si="6"/>
        <v>364818580</v>
      </c>
    </row>
    <row r="50" spans="1:11" ht="12.75">
      <c r="A50" s="33" t="s">
        <v>52</v>
      </c>
      <c r="B50" s="7">
        <f>+B48-B49</f>
        <v>317864288.9640081</v>
      </c>
      <c r="C50" s="7">
        <f aca="true" t="shared" si="7" ref="C50:K50">+C48-C49</f>
        <v>277917345.268536</v>
      </c>
      <c r="D50" s="69">
        <f t="shared" si="7"/>
        <v>-159510062</v>
      </c>
      <c r="E50" s="70">
        <f t="shared" si="7"/>
        <v>-84683998</v>
      </c>
      <c r="F50" s="7">
        <f t="shared" si="7"/>
        <v>-115090431</v>
      </c>
      <c r="G50" s="71">
        <f t="shared" si="7"/>
        <v>-115090431</v>
      </c>
      <c r="H50" s="72">
        <f t="shared" si="7"/>
        <v>-383994350</v>
      </c>
      <c r="I50" s="70">
        <f t="shared" si="7"/>
        <v>-218432855</v>
      </c>
      <c r="J50" s="7">
        <f t="shared" si="7"/>
        <v>-182857613</v>
      </c>
      <c r="K50" s="71">
        <f t="shared" si="7"/>
        <v>-183898537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4687018051</v>
      </c>
      <c r="C53" s="6">
        <v>4979942663</v>
      </c>
      <c r="D53" s="23">
        <v>826626979</v>
      </c>
      <c r="E53" s="24">
        <v>5607397491</v>
      </c>
      <c r="F53" s="6">
        <v>6147321485</v>
      </c>
      <c r="G53" s="25">
        <v>6147321485</v>
      </c>
      <c r="H53" s="26">
        <v>5015844528</v>
      </c>
      <c r="I53" s="24">
        <v>6309481657</v>
      </c>
      <c r="J53" s="6">
        <v>6384867290</v>
      </c>
      <c r="K53" s="25">
        <v>6447078856</v>
      </c>
    </row>
    <row r="54" spans="1:11" ht="12.75">
      <c r="A54" s="22" t="s">
        <v>55</v>
      </c>
      <c r="B54" s="6">
        <v>172647286</v>
      </c>
      <c r="C54" s="6">
        <v>175303880</v>
      </c>
      <c r="D54" s="23">
        <v>0</v>
      </c>
      <c r="E54" s="24">
        <v>199673156</v>
      </c>
      <c r="F54" s="6">
        <v>200426443</v>
      </c>
      <c r="G54" s="25">
        <v>200426443</v>
      </c>
      <c r="H54" s="26">
        <v>210624365</v>
      </c>
      <c r="I54" s="24">
        <v>213869778</v>
      </c>
      <c r="J54" s="6">
        <v>224563271</v>
      </c>
      <c r="K54" s="25">
        <v>235791434</v>
      </c>
    </row>
    <row r="55" spans="1:11" ht="12.75">
      <c r="A55" s="22" t="s">
        <v>56</v>
      </c>
      <c r="B55" s="6">
        <v>119807100</v>
      </c>
      <c r="C55" s="6">
        <v>0</v>
      </c>
      <c r="D55" s="23">
        <v>379492934</v>
      </c>
      <c r="E55" s="24">
        <v>302980807</v>
      </c>
      <c r="F55" s="6">
        <v>335552971</v>
      </c>
      <c r="G55" s="25">
        <v>335552971</v>
      </c>
      <c r="H55" s="26">
        <v>314104101</v>
      </c>
      <c r="I55" s="24">
        <v>182140770</v>
      </c>
      <c r="J55" s="6">
        <v>189740773</v>
      </c>
      <c r="K55" s="25">
        <v>160180500</v>
      </c>
    </row>
    <row r="56" spans="1:11" ht="12.75">
      <c r="A56" s="22" t="s">
        <v>57</v>
      </c>
      <c r="B56" s="6">
        <v>174897091</v>
      </c>
      <c r="C56" s="6">
        <v>0</v>
      </c>
      <c r="D56" s="23">
        <v>254444731</v>
      </c>
      <c r="E56" s="24">
        <v>260889339</v>
      </c>
      <c r="F56" s="6">
        <v>248039098</v>
      </c>
      <c r="G56" s="25">
        <v>248039098</v>
      </c>
      <c r="H56" s="26">
        <v>264102871</v>
      </c>
      <c r="I56" s="24">
        <v>246128307</v>
      </c>
      <c r="J56" s="6">
        <v>269239318</v>
      </c>
      <c r="K56" s="25">
        <v>286445057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64956260</v>
      </c>
      <c r="C59" s="6">
        <v>75355432</v>
      </c>
      <c r="D59" s="23">
        <v>82519488</v>
      </c>
      <c r="E59" s="24">
        <v>110743245</v>
      </c>
      <c r="F59" s="6">
        <v>112011665</v>
      </c>
      <c r="G59" s="25">
        <v>112011665</v>
      </c>
      <c r="H59" s="26">
        <v>112011665</v>
      </c>
      <c r="I59" s="24">
        <v>81461272</v>
      </c>
      <c r="J59" s="6">
        <v>90219346</v>
      </c>
      <c r="K59" s="25">
        <v>99037200</v>
      </c>
    </row>
    <row r="60" spans="1:11" ht="12.75">
      <c r="A60" s="90" t="s">
        <v>60</v>
      </c>
      <c r="B60" s="6">
        <v>130522198</v>
      </c>
      <c r="C60" s="6">
        <v>131565143</v>
      </c>
      <c r="D60" s="23">
        <v>121171564</v>
      </c>
      <c r="E60" s="24">
        <v>106064097</v>
      </c>
      <c r="F60" s="6">
        <v>115061003</v>
      </c>
      <c r="G60" s="25">
        <v>115061003</v>
      </c>
      <c r="H60" s="26">
        <v>115061003</v>
      </c>
      <c r="I60" s="24">
        <v>129422915</v>
      </c>
      <c r="J60" s="6">
        <v>137810864</v>
      </c>
      <c r="K60" s="25">
        <v>147101620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445</v>
      </c>
      <c r="C62" s="98">
        <v>297</v>
      </c>
      <c r="D62" s="99">
        <v>778</v>
      </c>
      <c r="E62" s="97">
        <v>297</v>
      </c>
      <c r="F62" s="98">
        <v>297</v>
      </c>
      <c r="G62" s="99">
        <v>297</v>
      </c>
      <c r="H62" s="100">
        <v>297</v>
      </c>
      <c r="I62" s="97">
        <v>297</v>
      </c>
      <c r="J62" s="98">
        <v>297</v>
      </c>
      <c r="K62" s="99">
        <v>297</v>
      </c>
    </row>
    <row r="63" spans="1:11" ht="12.75">
      <c r="A63" s="96" t="s">
        <v>63</v>
      </c>
      <c r="B63" s="97">
        <v>1183</v>
      </c>
      <c r="C63" s="98">
        <v>1183</v>
      </c>
      <c r="D63" s="99">
        <v>1918</v>
      </c>
      <c r="E63" s="97">
        <v>1183</v>
      </c>
      <c r="F63" s="98">
        <v>1183</v>
      </c>
      <c r="G63" s="99">
        <v>1183</v>
      </c>
      <c r="H63" s="100">
        <v>1183</v>
      </c>
      <c r="I63" s="97">
        <v>1183</v>
      </c>
      <c r="J63" s="98">
        <v>1183</v>
      </c>
      <c r="K63" s="99">
        <v>1183</v>
      </c>
    </row>
    <row r="64" spans="1:11" ht="12.75">
      <c r="A64" s="96" t="s">
        <v>64</v>
      </c>
      <c r="B64" s="97">
        <v>3918</v>
      </c>
      <c r="C64" s="98">
        <v>3502</v>
      </c>
      <c r="D64" s="99">
        <v>3220</v>
      </c>
      <c r="E64" s="97">
        <v>0</v>
      </c>
      <c r="F64" s="98">
        <v>0</v>
      </c>
      <c r="G64" s="99">
        <v>0</v>
      </c>
      <c r="H64" s="100">
        <v>0</v>
      </c>
      <c r="I64" s="97">
        <v>3520</v>
      </c>
      <c r="J64" s="98">
        <v>3820</v>
      </c>
      <c r="K64" s="99">
        <v>4120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5198</v>
      </c>
      <c r="F65" s="98">
        <v>5198</v>
      </c>
      <c r="G65" s="99">
        <v>5198</v>
      </c>
      <c r="H65" s="100">
        <v>5198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0.903732184173826</v>
      </c>
      <c r="C70" s="5">
        <f aca="true" t="shared" si="8" ref="C70:K70">IF(ISERROR(C71/C72),0,(C71/C72))</f>
        <v>0.9283209014389732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1357287058</v>
      </c>
      <c r="C71" s="2">
        <f aca="true" t="shared" si="9" ref="C71:K71">+C83</f>
        <v>1476940464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1501868675</v>
      </c>
      <c r="C72" s="2">
        <f aca="true" t="shared" si="10" ref="C72:K72">+C77</f>
        <v>1590980513</v>
      </c>
      <c r="D72" s="2">
        <f t="shared" si="10"/>
        <v>1679846481</v>
      </c>
      <c r="E72" s="2">
        <f t="shared" si="10"/>
        <v>1945973926</v>
      </c>
      <c r="F72" s="2">
        <f t="shared" si="10"/>
        <v>1810499313</v>
      </c>
      <c r="G72" s="2">
        <f t="shared" si="10"/>
        <v>1810499313</v>
      </c>
      <c r="H72" s="2">
        <f t="shared" si="10"/>
        <v>1757932212</v>
      </c>
      <c r="I72" s="2">
        <f t="shared" si="10"/>
        <v>2047993270</v>
      </c>
      <c r="J72" s="2">
        <f t="shared" si="10"/>
        <v>2250854560</v>
      </c>
      <c r="K72" s="2">
        <f t="shared" si="10"/>
        <v>2444095903</v>
      </c>
    </row>
    <row r="73" spans="1:11" ht="12.75" hidden="1">
      <c r="A73" s="2" t="s">
        <v>102</v>
      </c>
      <c r="B73" s="2">
        <f>+B74</f>
        <v>-146761104.49999997</v>
      </c>
      <c r="C73" s="2">
        <f aca="true" t="shared" si="11" ref="C73:K73">+(C78+C80+C81+C82)-(B78+B80+B81+B82)</f>
        <v>26648512</v>
      </c>
      <c r="D73" s="2">
        <f t="shared" si="11"/>
        <v>-310291873</v>
      </c>
      <c r="E73" s="2">
        <f t="shared" si="11"/>
        <v>393225441</v>
      </c>
      <c r="F73" s="2">
        <f>+(F78+F80+F81+F82)-(D78+D80+D81+D82)</f>
        <v>398911370</v>
      </c>
      <c r="G73" s="2">
        <f>+(G78+G80+G81+G82)-(D78+D80+D81+D82)</f>
        <v>398911370</v>
      </c>
      <c r="H73" s="2">
        <f>+(H78+H80+H81+H82)-(D78+D80+D81+D82)</f>
        <v>325403265</v>
      </c>
      <c r="I73" s="2">
        <f>+(I78+I80+I81+I82)-(E78+E80+E81+E82)</f>
        <v>-15835845</v>
      </c>
      <c r="J73" s="2">
        <f t="shared" si="11"/>
        <v>14896695</v>
      </c>
      <c r="K73" s="2">
        <f t="shared" si="11"/>
        <v>15541530</v>
      </c>
    </row>
    <row r="74" spans="1:11" ht="12.75" hidden="1">
      <c r="A74" s="2" t="s">
        <v>103</v>
      </c>
      <c r="B74" s="2">
        <f>+TREND(C74:E74)</f>
        <v>-146761104.49999997</v>
      </c>
      <c r="C74" s="2">
        <f>+C73</f>
        <v>26648512</v>
      </c>
      <c r="D74" s="2">
        <f aca="true" t="shared" si="12" ref="D74:K74">+D73</f>
        <v>-310291873</v>
      </c>
      <c r="E74" s="2">
        <f t="shared" si="12"/>
        <v>393225441</v>
      </c>
      <c r="F74" s="2">
        <f t="shared" si="12"/>
        <v>398911370</v>
      </c>
      <c r="G74" s="2">
        <f t="shared" si="12"/>
        <v>398911370</v>
      </c>
      <c r="H74" s="2">
        <f t="shared" si="12"/>
        <v>325403265</v>
      </c>
      <c r="I74" s="2">
        <f t="shared" si="12"/>
        <v>-15835845</v>
      </c>
      <c r="J74" s="2">
        <f t="shared" si="12"/>
        <v>14896695</v>
      </c>
      <c r="K74" s="2">
        <f t="shared" si="12"/>
        <v>15541530</v>
      </c>
    </row>
    <row r="75" spans="1:11" ht="12.75" hidden="1">
      <c r="A75" s="2" t="s">
        <v>104</v>
      </c>
      <c r="B75" s="2">
        <f>+B84-(((B80+B81+B78)*B70)-B79)</f>
        <v>7234247.035991907</v>
      </c>
      <c r="C75" s="2">
        <f aca="true" t="shared" si="13" ref="C75:K75">+C84-(((C80+C81+C78)*C70)-C79)</f>
        <v>11496165.731464028</v>
      </c>
      <c r="D75" s="2">
        <f t="shared" si="13"/>
        <v>99325229</v>
      </c>
      <c r="E75" s="2">
        <f t="shared" si="13"/>
        <v>325904505</v>
      </c>
      <c r="F75" s="2">
        <f t="shared" si="13"/>
        <v>317673526</v>
      </c>
      <c r="G75" s="2">
        <f t="shared" si="13"/>
        <v>317673526</v>
      </c>
      <c r="H75" s="2">
        <f t="shared" si="13"/>
        <v>449972908</v>
      </c>
      <c r="I75" s="2">
        <f t="shared" si="13"/>
        <v>355657562</v>
      </c>
      <c r="J75" s="2">
        <f t="shared" si="13"/>
        <v>322692580</v>
      </c>
      <c r="K75" s="2">
        <f t="shared" si="13"/>
        <v>364818580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1501868675</v>
      </c>
      <c r="C77" s="3">
        <v>1590980513</v>
      </c>
      <c r="D77" s="3">
        <v>1679846481</v>
      </c>
      <c r="E77" s="3">
        <v>1945973926</v>
      </c>
      <c r="F77" s="3">
        <v>1810499313</v>
      </c>
      <c r="G77" s="3">
        <v>1810499313</v>
      </c>
      <c r="H77" s="3">
        <v>1757932212</v>
      </c>
      <c r="I77" s="3">
        <v>2047993270</v>
      </c>
      <c r="J77" s="3">
        <v>2250854560</v>
      </c>
      <c r="K77" s="3">
        <v>2444095903</v>
      </c>
    </row>
    <row r="78" spans="1:11" ht="13.5" hidden="1">
      <c r="A78" s="1" t="s">
        <v>67</v>
      </c>
      <c r="B78" s="3">
        <v>2803961</v>
      </c>
      <c r="C78" s="3">
        <v>2167195</v>
      </c>
      <c r="D78" s="3">
        <v>-501112</v>
      </c>
      <c r="E78" s="3">
        <v>2025124</v>
      </c>
      <c r="F78" s="3">
        <v>2025124</v>
      </c>
      <c r="G78" s="3">
        <v>2025124</v>
      </c>
      <c r="H78" s="3">
        <v>1180474</v>
      </c>
      <c r="I78" s="3">
        <v>2025124</v>
      </c>
      <c r="J78" s="3">
        <v>2025124</v>
      </c>
      <c r="K78" s="3">
        <v>2025124</v>
      </c>
    </row>
    <row r="79" spans="1:11" ht="13.5" hidden="1">
      <c r="A79" s="1" t="s">
        <v>68</v>
      </c>
      <c r="B79" s="3">
        <v>270546766</v>
      </c>
      <c r="C79" s="3">
        <v>306738856</v>
      </c>
      <c r="D79" s="3">
        <v>99325229</v>
      </c>
      <c r="E79" s="3">
        <v>249904505</v>
      </c>
      <c r="F79" s="3">
        <v>241673526</v>
      </c>
      <c r="G79" s="3">
        <v>241673526</v>
      </c>
      <c r="H79" s="3">
        <v>449972908</v>
      </c>
      <c r="I79" s="3">
        <v>271357580</v>
      </c>
      <c r="J79" s="3">
        <v>279357580</v>
      </c>
      <c r="K79" s="3">
        <v>292357580</v>
      </c>
    </row>
    <row r="80" spans="1:11" ht="13.5" hidden="1">
      <c r="A80" s="1" t="s">
        <v>69</v>
      </c>
      <c r="B80" s="3">
        <v>218125287</v>
      </c>
      <c r="C80" s="3">
        <v>206388360</v>
      </c>
      <c r="D80" s="3">
        <v>12875468</v>
      </c>
      <c r="E80" s="3">
        <v>359930672</v>
      </c>
      <c r="F80" s="3">
        <v>281455673</v>
      </c>
      <c r="G80" s="3">
        <v>281455673</v>
      </c>
      <c r="H80" s="3">
        <v>261422654</v>
      </c>
      <c r="I80" s="3">
        <v>257933899</v>
      </c>
      <c r="J80" s="3">
        <v>270830594</v>
      </c>
      <c r="K80" s="3">
        <v>284372124</v>
      </c>
    </row>
    <row r="81" spans="1:11" ht="13.5" hidden="1">
      <c r="A81" s="1" t="s">
        <v>70</v>
      </c>
      <c r="B81" s="3">
        <v>70431980</v>
      </c>
      <c r="C81" s="3">
        <v>109483918</v>
      </c>
      <c r="D81" s="3">
        <v>-4306580</v>
      </c>
      <c r="E81" s="3">
        <v>40941816</v>
      </c>
      <c r="F81" s="3">
        <v>123173349</v>
      </c>
      <c r="G81" s="3">
        <v>123173349</v>
      </c>
      <c r="H81" s="3">
        <v>70867913</v>
      </c>
      <c r="I81" s="3">
        <v>125173349</v>
      </c>
      <c r="J81" s="3">
        <v>127173349</v>
      </c>
      <c r="K81" s="3">
        <v>129173349</v>
      </c>
    </row>
    <row r="82" spans="1:11" ht="13.5" hidden="1">
      <c r="A82" s="1" t="s">
        <v>71</v>
      </c>
      <c r="B82" s="3">
        <v>349909</v>
      </c>
      <c r="C82" s="3">
        <v>320176</v>
      </c>
      <c r="D82" s="3">
        <v>0</v>
      </c>
      <c r="E82" s="3">
        <v>-1604395</v>
      </c>
      <c r="F82" s="3">
        <v>325000</v>
      </c>
      <c r="G82" s="3">
        <v>325000</v>
      </c>
      <c r="H82" s="3">
        <v>0</v>
      </c>
      <c r="I82" s="3">
        <v>325000</v>
      </c>
      <c r="J82" s="3">
        <v>325000</v>
      </c>
      <c r="K82" s="3">
        <v>325000</v>
      </c>
    </row>
    <row r="83" spans="1:11" ht="13.5" hidden="1">
      <c r="A83" s="1" t="s">
        <v>72</v>
      </c>
      <c r="B83" s="3">
        <v>1357287058</v>
      </c>
      <c r="C83" s="3">
        <v>1476940464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76000000</v>
      </c>
      <c r="F84" s="3">
        <v>76000000</v>
      </c>
      <c r="G84" s="3">
        <v>76000000</v>
      </c>
      <c r="H84" s="3">
        <v>0</v>
      </c>
      <c r="I84" s="3">
        <v>84299982</v>
      </c>
      <c r="J84" s="3">
        <v>43335000</v>
      </c>
      <c r="K84" s="3">
        <v>72461000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270378662</v>
      </c>
      <c r="C5" s="6">
        <v>290028243</v>
      </c>
      <c r="D5" s="23">
        <v>-1433757</v>
      </c>
      <c r="E5" s="24">
        <v>329306916</v>
      </c>
      <c r="F5" s="6">
        <v>337540237</v>
      </c>
      <c r="G5" s="25">
        <v>337540237</v>
      </c>
      <c r="H5" s="26">
        <v>336324771</v>
      </c>
      <c r="I5" s="24">
        <v>356121877</v>
      </c>
      <c r="J5" s="6">
        <v>356121877</v>
      </c>
      <c r="K5" s="25">
        <v>356121877</v>
      </c>
    </row>
    <row r="6" spans="1:11" ht="12.75">
      <c r="A6" s="22" t="s">
        <v>19</v>
      </c>
      <c r="B6" s="6">
        <v>710700574</v>
      </c>
      <c r="C6" s="6">
        <v>795176331</v>
      </c>
      <c r="D6" s="23">
        <v>22795245</v>
      </c>
      <c r="E6" s="24">
        <v>937772339</v>
      </c>
      <c r="F6" s="6">
        <v>892052693</v>
      </c>
      <c r="G6" s="25">
        <v>892052693</v>
      </c>
      <c r="H6" s="26">
        <v>812288255</v>
      </c>
      <c r="I6" s="24">
        <v>1024588545</v>
      </c>
      <c r="J6" s="6">
        <v>1026102455</v>
      </c>
      <c r="K6" s="25">
        <v>1027531455</v>
      </c>
    </row>
    <row r="7" spans="1:11" ht="12.75">
      <c r="A7" s="22" t="s">
        <v>20</v>
      </c>
      <c r="B7" s="6">
        <v>49713124</v>
      </c>
      <c r="C7" s="6">
        <v>56218547</v>
      </c>
      <c r="D7" s="23">
        <v>5024077</v>
      </c>
      <c r="E7" s="24">
        <v>45500783</v>
      </c>
      <c r="F7" s="6">
        <v>45500783</v>
      </c>
      <c r="G7" s="25">
        <v>45500783</v>
      </c>
      <c r="H7" s="26">
        <v>44271827</v>
      </c>
      <c r="I7" s="24">
        <v>44171310</v>
      </c>
      <c r="J7" s="6">
        <v>44171310</v>
      </c>
      <c r="K7" s="25">
        <v>44171310</v>
      </c>
    </row>
    <row r="8" spans="1:11" ht="12.75">
      <c r="A8" s="22" t="s">
        <v>21</v>
      </c>
      <c r="B8" s="6">
        <v>124849295</v>
      </c>
      <c r="C8" s="6">
        <v>122567546</v>
      </c>
      <c r="D8" s="23">
        <v>4178686</v>
      </c>
      <c r="E8" s="24">
        <v>144700002</v>
      </c>
      <c r="F8" s="6">
        <v>145173748</v>
      </c>
      <c r="G8" s="25">
        <v>145173748</v>
      </c>
      <c r="H8" s="26">
        <v>146352425</v>
      </c>
      <c r="I8" s="24">
        <v>172339472</v>
      </c>
      <c r="J8" s="6">
        <v>231628940</v>
      </c>
      <c r="K8" s="25">
        <v>277828988</v>
      </c>
    </row>
    <row r="9" spans="1:11" ht="12.75">
      <c r="A9" s="22" t="s">
        <v>22</v>
      </c>
      <c r="B9" s="6">
        <v>157701471</v>
      </c>
      <c r="C9" s="6">
        <v>165178478</v>
      </c>
      <c r="D9" s="23">
        <v>96390250</v>
      </c>
      <c r="E9" s="24">
        <v>172265897</v>
      </c>
      <c r="F9" s="6">
        <v>169765888</v>
      </c>
      <c r="G9" s="25">
        <v>169765888</v>
      </c>
      <c r="H9" s="26">
        <v>173652584</v>
      </c>
      <c r="I9" s="24">
        <v>181426055</v>
      </c>
      <c r="J9" s="6">
        <v>180399613</v>
      </c>
      <c r="K9" s="25">
        <v>254353997</v>
      </c>
    </row>
    <row r="10" spans="1:11" ht="20.25">
      <c r="A10" s="27" t="s">
        <v>94</v>
      </c>
      <c r="B10" s="28">
        <f>SUM(B5:B9)</f>
        <v>1313343126</v>
      </c>
      <c r="C10" s="29">
        <f aca="true" t="shared" si="0" ref="C10:K10">SUM(C5:C9)</f>
        <v>1429169145</v>
      </c>
      <c r="D10" s="30">
        <f t="shared" si="0"/>
        <v>126954501</v>
      </c>
      <c r="E10" s="28">
        <f t="shared" si="0"/>
        <v>1629545937</v>
      </c>
      <c r="F10" s="29">
        <f t="shared" si="0"/>
        <v>1590033349</v>
      </c>
      <c r="G10" s="31">
        <f t="shared" si="0"/>
        <v>1590033349</v>
      </c>
      <c r="H10" s="32">
        <f t="shared" si="0"/>
        <v>1512889862</v>
      </c>
      <c r="I10" s="28">
        <f t="shared" si="0"/>
        <v>1778647259</v>
      </c>
      <c r="J10" s="29">
        <f t="shared" si="0"/>
        <v>1838424195</v>
      </c>
      <c r="K10" s="31">
        <f t="shared" si="0"/>
        <v>1960007627</v>
      </c>
    </row>
    <row r="11" spans="1:11" ht="12.75">
      <c r="A11" s="22" t="s">
        <v>23</v>
      </c>
      <c r="B11" s="6">
        <v>367462965</v>
      </c>
      <c r="C11" s="6">
        <v>407801473</v>
      </c>
      <c r="D11" s="23">
        <v>411174561</v>
      </c>
      <c r="E11" s="24">
        <v>566807500</v>
      </c>
      <c r="F11" s="6">
        <v>549155595</v>
      </c>
      <c r="G11" s="25">
        <v>549155595</v>
      </c>
      <c r="H11" s="26">
        <v>461655494</v>
      </c>
      <c r="I11" s="24">
        <v>603267727</v>
      </c>
      <c r="J11" s="6">
        <v>628564403</v>
      </c>
      <c r="K11" s="25">
        <v>665252462</v>
      </c>
    </row>
    <row r="12" spans="1:11" ht="12.75">
      <c r="A12" s="22" t="s">
        <v>24</v>
      </c>
      <c r="B12" s="6">
        <v>15844246</v>
      </c>
      <c r="C12" s="6">
        <v>16094449</v>
      </c>
      <c r="D12" s="23">
        <v>15968664</v>
      </c>
      <c r="E12" s="24">
        <v>18692740</v>
      </c>
      <c r="F12" s="6">
        <v>18822740</v>
      </c>
      <c r="G12" s="25">
        <v>18822740</v>
      </c>
      <c r="H12" s="26">
        <v>17537608</v>
      </c>
      <c r="I12" s="24">
        <v>19936393</v>
      </c>
      <c r="J12" s="6">
        <v>21114580</v>
      </c>
      <c r="K12" s="25">
        <v>22363453</v>
      </c>
    </row>
    <row r="13" spans="1:11" ht="12.75">
      <c r="A13" s="22" t="s">
        <v>95</v>
      </c>
      <c r="B13" s="6">
        <v>149552246</v>
      </c>
      <c r="C13" s="6">
        <v>149558932</v>
      </c>
      <c r="D13" s="23">
        <v>162878923</v>
      </c>
      <c r="E13" s="24">
        <v>198818727</v>
      </c>
      <c r="F13" s="6">
        <v>198818640</v>
      </c>
      <c r="G13" s="25">
        <v>198818640</v>
      </c>
      <c r="H13" s="26">
        <v>176689796</v>
      </c>
      <c r="I13" s="24">
        <v>206956224</v>
      </c>
      <c r="J13" s="6">
        <v>215430402</v>
      </c>
      <c r="K13" s="25">
        <v>224255470</v>
      </c>
    </row>
    <row r="14" spans="1:11" ht="12.75">
      <c r="A14" s="22" t="s">
        <v>25</v>
      </c>
      <c r="B14" s="6">
        <v>20390548</v>
      </c>
      <c r="C14" s="6">
        <v>19626895</v>
      </c>
      <c r="D14" s="23">
        <v>0</v>
      </c>
      <c r="E14" s="24">
        <v>26476730</v>
      </c>
      <c r="F14" s="6">
        <v>20476730</v>
      </c>
      <c r="G14" s="25">
        <v>20476730</v>
      </c>
      <c r="H14" s="26">
        <v>17036225</v>
      </c>
      <c r="I14" s="24">
        <v>39877000</v>
      </c>
      <c r="J14" s="6">
        <v>54668390</v>
      </c>
      <c r="K14" s="25">
        <v>66655177</v>
      </c>
    </row>
    <row r="15" spans="1:11" ht="12.75">
      <c r="A15" s="22" t="s">
        <v>26</v>
      </c>
      <c r="B15" s="6">
        <v>324776672</v>
      </c>
      <c r="C15" s="6">
        <v>347827571</v>
      </c>
      <c r="D15" s="23">
        <v>55302224</v>
      </c>
      <c r="E15" s="24">
        <v>415190488</v>
      </c>
      <c r="F15" s="6">
        <v>416453548</v>
      </c>
      <c r="G15" s="25">
        <v>416453548</v>
      </c>
      <c r="H15" s="26">
        <v>412263903</v>
      </c>
      <c r="I15" s="24">
        <v>441448194</v>
      </c>
      <c r="J15" s="6">
        <v>478504714</v>
      </c>
      <c r="K15" s="25">
        <v>518647323</v>
      </c>
    </row>
    <row r="16" spans="1:11" ht="12.75">
      <c r="A16" s="22" t="s">
        <v>21</v>
      </c>
      <c r="B16" s="6">
        <v>6215883</v>
      </c>
      <c r="C16" s="6">
        <v>6932896</v>
      </c>
      <c r="D16" s="23">
        <v>0</v>
      </c>
      <c r="E16" s="24">
        <v>9102419</v>
      </c>
      <c r="F16" s="6">
        <v>9102419</v>
      </c>
      <c r="G16" s="25">
        <v>9102419</v>
      </c>
      <c r="H16" s="26">
        <v>9129449</v>
      </c>
      <c r="I16" s="24">
        <v>10048600</v>
      </c>
      <c r="J16" s="6">
        <v>10627700</v>
      </c>
      <c r="K16" s="25">
        <v>11241500</v>
      </c>
    </row>
    <row r="17" spans="1:11" ht="12.75">
      <c r="A17" s="22" t="s">
        <v>27</v>
      </c>
      <c r="B17" s="6">
        <v>381324683</v>
      </c>
      <c r="C17" s="6">
        <v>368544304</v>
      </c>
      <c r="D17" s="23">
        <v>50266563</v>
      </c>
      <c r="E17" s="24">
        <v>481241542</v>
      </c>
      <c r="F17" s="6">
        <v>494052259</v>
      </c>
      <c r="G17" s="25">
        <v>494052259</v>
      </c>
      <c r="H17" s="26">
        <v>392515744</v>
      </c>
      <c r="I17" s="24">
        <v>486712585</v>
      </c>
      <c r="J17" s="6">
        <v>516351455</v>
      </c>
      <c r="K17" s="25">
        <v>539936487</v>
      </c>
    </row>
    <row r="18" spans="1:11" ht="12.75">
      <c r="A18" s="33" t="s">
        <v>28</v>
      </c>
      <c r="B18" s="34">
        <f>SUM(B11:B17)</f>
        <v>1265567243</v>
      </c>
      <c r="C18" s="35">
        <f aca="true" t="shared" si="1" ref="C18:K18">SUM(C11:C17)</f>
        <v>1316386520</v>
      </c>
      <c r="D18" s="36">
        <f t="shared" si="1"/>
        <v>695590935</v>
      </c>
      <c r="E18" s="34">
        <f t="shared" si="1"/>
        <v>1716330146</v>
      </c>
      <c r="F18" s="35">
        <f t="shared" si="1"/>
        <v>1706881931</v>
      </c>
      <c r="G18" s="37">
        <f t="shared" si="1"/>
        <v>1706881931</v>
      </c>
      <c r="H18" s="38">
        <f t="shared" si="1"/>
        <v>1486828219</v>
      </c>
      <c r="I18" s="34">
        <f t="shared" si="1"/>
        <v>1808246723</v>
      </c>
      <c r="J18" s="35">
        <f t="shared" si="1"/>
        <v>1925261644</v>
      </c>
      <c r="K18" s="37">
        <f t="shared" si="1"/>
        <v>2048351872</v>
      </c>
    </row>
    <row r="19" spans="1:11" ht="12.75">
      <c r="A19" s="33" t="s">
        <v>29</v>
      </c>
      <c r="B19" s="39">
        <f>+B10-B18</f>
        <v>47775883</v>
      </c>
      <c r="C19" s="40">
        <f aca="true" t="shared" si="2" ref="C19:K19">+C10-C18</f>
        <v>112782625</v>
      </c>
      <c r="D19" s="41">
        <f t="shared" si="2"/>
        <v>-568636434</v>
      </c>
      <c r="E19" s="39">
        <f t="shared" si="2"/>
        <v>-86784209</v>
      </c>
      <c r="F19" s="40">
        <f t="shared" si="2"/>
        <v>-116848582</v>
      </c>
      <c r="G19" s="42">
        <f t="shared" si="2"/>
        <v>-116848582</v>
      </c>
      <c r="H19" s="43">
        <f t="shared" si="2"/>
        <v>26061643</v>
      </c>
      <c r="I19" s="39">
        <f t="shared" si="2"/>
        <v>-29599464</v>
      </c>
      <c r="J19" s="40">
        <f t="shared" si="2"/>
        <v>-86837449</v>
      </c>
      <c r="K19" s="42">
        <f t="shared" si="2"/>
        <v>-88344245</v>
      </c>
    </row>
    <row r="20" spans="1:11" ht="20.25">
      <c r="A20" s="44" t="s">
        <v>30</v>
      </c>
      <c r="B20" s="45">
        <v>103359625</v>
      </c>
      <c r="C20" s="46">
        <v>105184451</v>
      </c>
      <c r="D20" s="47">
        <v>10553874</v>
      </c>
      <c r="E20" s="45">
        <v>91804000</v>
      </c>
      <c r="F20" s="46">
        <v>92175000</v>
      </c>
      <c r="G20" s="48">
        <v>92175000</v>
      </c>
      <c r="H20" s="49">
        <v>87782074</v>
      </c>
      <c r="I20" s="45">
        <v>141087528</v>
      </c>
      <c r="J20" s="46">
        <v>134729598</v>
      </c>
      <c r="K20" s="48">
        <v>144717107</v>
      </c>
    </row>
    <row r="21" spans="1:11" ht="12.75">
      <c r="A21" s="22" t="s">
        <v>96</v>
      </c>
      <c r="B21" s="50">
        <v>0</v>
      </c>
      <c r="C21" s="51">
        <v>0</v>
      </c>
      <c r="D21" s="52">
        <v>229596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97</v>
      </c>
      <c r="B22" s="56">
        <f>SUM(B19:B21)</f>
        <v>151135508</v>
      </c>
      <c r="C22" s="57">
        <f aca="true" t="shared" si="3" ref="C22:K22">SUM(C19:C21)</f>
        <v>217967076</v>
      </c>
      <c r="D22" s="58">
        <f t="shared" si="3"/>
        <v>-557852964</v>
      </c>
      <c r="E22" s="56">
        <f t="shared" si="3"/>
        <v>5019791</v>
      </c>
      <c r="F22" s="57">
        <f t="shared" si="3"/>
        <v>-24673582</v>
      </c>
      <c r="G22" s="59">
        <f t="shared" si="3"/>
        <v>-24673582</v>
      </c>
      <c r="H22" s="60">
        <f t="shared" si="3"/>
        <v>113843717</v>
      </c>
      <c r="I22" s="56">
        <f t="shared" si="3"/>
        <v>111488064</v>
      </c>
      <c r="J22" s="57">
        <f t="shared" si="3"/>
        <v>47892149</v>
      </c>
      <c r="K22" s="59">
        <f t="shared" si="3"/>
        <v>56372862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151135508</v>
      </c>
      <c r="C24" s="40">
        <f aca="true" t="shared" si="4" ref="C24:K24">SUM(C22:C23)</f>
        <v>217967076</v>
      </c>
      <c r="D24" s="41">
        <f t="shared" si="4"/>
        <v>-557852964</v>
      </c>
      <c r="E24" s="39">
        <f t="shared" si="4"/>
        <v>5019791</v>
      </c>
      <c r="F24" s="40">
        <f t="shared" si="4"/>
        <v>-24673582</v>
      </c>
      <c r="G24" s="42">
        <f t="shared" si="4"/>
        <v>-24673582</v>
      </c>
      <c r="H24" s="43">
        <f t="shared" si="4"/>
        <v>113843717</v>
      </c>
      <c r="I24" s="39">
        <f t="shared" si="4"/>
        <v>111488064</v>
      </c>
      <c r="J24" s="40">
        <f t="shared" si="4"/>
        <v>47892149</v>
      </c>
      <c r="K24" s="42">
        <f t="shared" si="4"/>
        <v>56372862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348019491</v>
      </c>
      <c r="C27" s="7">
        <v>410203200</v>
      </c>
      <c r="D27" s="69">
        <v>69869256</v>
      </c>
      <c r="E27" s="70">
        <v>475130751</v>
      </c>
      <c r="F27" s="7">
        <v>563550230</v>
      </c>
      <c r="G27" s="71">
        <v>563550230</v>
      </c>
      <c r="H27" s="72">
        <v>470541566</v>
      </c>
      <c r="I27" s="70">
        <v>558276528</v>
      </c>
      <c r="J27" s="7">
        <v>414612759</v>
      </c>
      <c r="K27" s="71">
        <v>426337700</v>
      </c>
    </row>
    <row r="28" spans="1:11" ht="12.75">
      <c r="A28" s="73" t="s">
        <v>34</v>
      </c>
      <c r="B28" s="6">
        <v>102969289</v>
      </c>
      <c r="C28" s="6">
        <v>43130541</v>
      </c>
      <c r="D28" s="23">
        <v>36802276</v>
      </c>
      <c r="E28" s="24">
        <v>65177150</v>
      </c>
      <c r="F28" s="6">
        <v>104119275</v>
      </c>
      <c r="G28" s="25">
        <v>104119275</v>
      </c>
      <c r="H28" s="26">
        <v>83202899</v>
      </c>
      <c r="I28" s="24">
        <v>88587528</v>
      </c>
      <c r="J28" s="6">
        <v>73947528</v>
      </c>
      <c r="K28" s="25">
        <v>79199000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42566447</v>
      </c>
      <c r="C30" s="6">
        <v>33413094</v>
      </c>
      <c r="D30" s="23">
        <v>-98665095</v>
      </c>
      <c r="E30" s="24">
        <v>171485097</v>
      </c>
      <c r="F30" s="6">
        <v>162408686</v>
      </c>
      <c r="G30" s="25">
        <v>162408686</v>
      </c>
      <c r="H30" s="26">
        <v>122903469</v>
      </c>
      <c r="I30" s="24">
        <v>140000000</v>
      </c>
      <c r="J30" s="6">
        <v>100000000</v>
      </c>
      <c r="K30" s="25">
        <v>90000000</v>
      </c>
    </row>
    <row r="31" spans="1:11" ht="12.75">
      <c r="A31" s="22" t="s">
        <v>36</v>
      </c>
      <c r="B31" s="6">
        <v>202483755</v>
      </c>
      <c r="C31" s="6">
        <v>333659565</v>
      </c>
      <c r="D31" s="23">
        <v>147950346</v>
      </c>
      <c r="E31" s="24">
        <v>238268504</v>
      </c>
      <c r="F31" s="6">
        <v>294945480</v>
      </c>
      <c r="G31" s="25">
        <v>294945480</v>
      </c>
      <c r="H31" s="26">
        <v>264435198</v>
      </c>
      <c r="I31" s="24">
        <v>329689000</v>
      </c>
      <c r="J31" s="6">
        <v>240665231</v>
      </c>
      <c r="K31" s="25">
        <v>257138700</v>
      </c>
    </row>
    <row r="32" spans="1:11" ht="12.75">
      <c r="A32" s="33" t="s">
        <v>37</v>
      </c>
      <c r="B32" s="7">
        <f>SUM(B28:B31)</f>
        <v>348019491</v>
      </c>
      <c r="C32" s="7">
        <f aca="true" t="shared" si="5" ref="C32:K32">SUM(C28:C31)</f>
        <v>410203200</v>
      </c>
      <c r="D32" s="69">
        <f t="shared" si="5"/>
        <v>86087527</v>
      </c>
      <c r="E32" s="70">
        <f t="shared" si="5"/>
        <v>474930751</v>
      </c>
      <c r="F32" s="7">
        <f t="shared" si="5"/>
        <v>561473441</v>
      </c>
      <c r="G32" s="71">
        <f t="shared" si="5"/>
        <v>561473441</v>
      </c>
      <c r="H32" s="72">
        <f t="shared" si="5"/>
        <v>470541566</v>
      </c>
      <c r="I32" s="70">
        <f t="shared" si="5"/>
        <v>558276528</v>
      </c>
      <c r="J32" s="7">
        <f t="shared" si="5"/>
        <v>414612759</v>
      </c>
      <c r="K32" s="71">
        <f t="shared" si="5"/>
        <v>426337700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882513554</v>
      </c>
      <c r="C35" s="6">
        <v>945687927</v>
      </c>
      <c r="D35" s="23">
        <v>139797138</v>
      </c>
      <c r="E35" s="24">
        <v>-470110960</v>
      </c>
      <c r="F35" s="6">
        <v>-586924550</v>
      </c>
      <c r="G35" s="25">
        <v>-586924550</v>
      </c>
      <c r="H35" s="26">
        <v>196214929</v>
      </c>
      <c r="I35" s="24">
        <v>-446788464</v>
      </c>
      <c r="J35" s="6">
        <v>-366720610</v>
      </c>
      <c r="K35" s="25">
        <v>-369964838</v>
      </c>
    </row>
    <row r="36" spans="1:11" ht="12.75">
      <c r="A36" s="22" t="s">
        <v>40</v>
      </c>
      <c r="B36" s="6">
        <v>4620153536</v>
      </c>
      <c r="C36" s="6">
        <v>4889276268</v>
      </c>
      <c r="D36" s="23">
        <v>-97131531</v>
      </c>
      <c r="E36" s="24">
        <v>475130751</v>
      </c>
      <c r="F36" s="6">
        <v>563550230</v>
      </c>
      <c r="G36" s="25">
        <v>563550230</v>
      </c>
      <c r="H36" s="26">
        <v>317763672</v>
      </c>
      <c r="I36" s="24">
        <v>558276528</v>
      </c>
      <c r="J36" s="6">
        <v>414612759</v>
      </c>
      <c r="K36" s="25">
        <v>426337700</v>
      </c>
    </row>
    <row r="37" spans="1:11" ht="12.75">
      <c r="A37" s="22" t="s">
        <v>41</v>
      </c>
      <c r="B37" s="6">
        <v>321226818</v>
      </c>
      <c r="C37" s="6">
        <v>432641702</v>
      </c>
      <c r="D37" s="23">
        <v>602530538</v>
      </c>
      <c r="E37" s="24">
        <v>0</v>
      </c>
      <c r="F37" s="6">
        <v>220103</v>
      </c>
      <c r="G37" s="25">
        <v>220103</v>
      </c>
      <c r="H37" s="26">
        <v>249699880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491238099</v>
      </c>
      <c r="C38" s="6">
        <v>471694122</v>
      </c>
      <c r="D38" s="23">
        <v>-16324468</v>
      </c>
      <c r="E38" s="24">
        <v>0</v>
      </c>
      <c r="F38" s="6">
        <v>1079160</v>
      </c>
      <c r="G38" s="25">
        <v>1079160</v>
      </c>
      <c r="H38" s="26">
        <v>147439016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4690202173</v>
      </c>
      <c r="C39" s="6">
        <v>4930628371</v>
      </c>
      <c r="D39" s="23">
        <v>14191768</v>
      </c>
      <c r="E39" s="24">
        <v>0</v>
      </c>
      <c r="F39" s="6">
        <v>0</v>
      </c>
      <c r="G39" s="25">
        <v>0</v>
      </c>
      <c r="H39" s="26">
        <v>2995974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316813369</v>
      </c>
      <c r="C42" s="6">
        <v>434751503</v>
      </c>
      <c r="D42" s="23">
        <v>-500927588</v>
      </c>
      <c r="E42" s="24">
        <v>-1407347899</v>
      </c>
      <c r="F42" s="6">
        <v>264774058</v>
      </c>
      <c r="G42" s="25">
        <v>264774058</v>
      </c>
      <c r="H42" s="26">
        <v>-1196330705</v>
      </c>
      <c r="I42" s="24">
        <v>199279061</v>
      </c>
      <c r="J42" s="6">
        <v>95550186</v>
      </c>
      <c r="K42" s="25">
        <v>61252410</v>
      </c>
    </row>
    <row r="43" spans="1:11" ht="12.75">
      <c r="A43" s="22" t="s">
        <v>46</v>
      </c>
      <c r="B43" s="6">
        <v>-244646938</v>
      </c>
      <c r="C43" s="6">
        <v>-504542324</v>
      </c>
      <c r="D43" s="23">
        <v>8235824</v>
      </c>
      <c r="E43" s="24">
        <v>-515860751</v>
      </c>
      <c r="F43" s="6">
        <v>-563550230</v>
      </c>
      <c r="G43" s="25">
        <v>-563550230</v>
      </c>
      <c r="H43" s="26">
        <v>-1896562</v>
      </c>
      <c r="I43" s="24">
        <v>-558276528</v>
      </c>
      <c r="J43" s="6">
        <v>-414612759</v>
      </c>
      <c r="K43" s="25">
        <v>-426337700</v>
      </c>
    </row>
    <row r="44" spans="1:11" ht="12.75">
      <c r="A44" s="22" t="s">
        <v>47</v>
      </c>
      <c r="B44" s="6">
        <v>38855358</v>
      </c>
      <c r="C44" s="6">
        <v>-11908295</v>
      </c>
      <c r="D44" s="23">
        <v>-14510152</v>
      </c>
      <c r="E44" s="24">
        <v>8163</v>
      </c>
      <c r="F44" s="6">
        <v>0</v>
      </c>
      <c r="G44" s="25">
        <v>0</v>
      </c>
      <c r="H44" s="26">
        <v>-9610327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128186991</v>
      </c>
      <c r="C45" s="7">
        <v>46317037</v>
      </c>
      <c r="D45" s="69">
        <v>-507298060</v>
      </c>
      <c r="E45" s="70">
        <v>-1923200487</v>
      </c>
      <c r="F45" s="7">
        <v>-298776172</v>
      </c>
      <c r="G45" s="71">
        <v>-298776172</v>
      </c>
      <c r="H45" s="72">
        <v>-1207837594</v>
      </c>
      <c r="I45" s="70">
        <v>-358997467</v>
      </c>
      <c r="J45" s="7">
        <v>-319062573</v>
      </c>
      <c r="K45" s="71">
        <v>-365085290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608186991</v>
      </c>
      <c r="C48" s="6">
        <v>621735372</v>
      </c>
      <c r="D48" s="23">
        <v>-2998548</v>
      </c>
      <c r="E48" s="24">
        <v>-510840960</v>
      </c>
      <c r="F48" s="6">
        <v>-597633003</v>
      </c>
      <c r="G48" s="25">
        <v>-597633003</v>
      </c>
      <c r="H48" s="26">
        <v>38617046</v>
      </c>
      <c r="I48" s="24">
        <v>-410718092</v>
      </c>
      <c r="J48" s="6">
        <v>-344129333</v>
      </c>
      <c r="K48" s="25">
        <v>-361877067</v>
      </c>
    </row>
    <row r="49" spans="1:11" ht="12.75">
      <c r="A49" s="22" t="s">
        <v>51</v>
      </c>
      <c r="B49" s="6">
        <f>+B75</f>
        <v>28000805.292019248</v>
      </c>
      <c r="C49" s="6">
        <f aca="true" t="shared" si="6" ref="C49:K49">+C75</f>
        <v>108855629.9264001</v>
      </c>
      <c r="D49" s="23">
        <f t="shared" si="6"/>
        <v>824978744</v>
      </c>
      <c r="E49" s="24">
        <f t="shared" si="6"/>
        <v>447210664</v>
      </c>
      <c r="F49" s="6">
        <f t="shared" si="6"/>
        <v>432711398.31097317</v>
      </c>
      <c r="G49" s="25">
        <f t="shared" si="6"/>
        <v>432711398.31097317</v>
      </c>
      <c r="H49" s="26">
        <f t="shared" si="6"/>
        <v>646834788.7212112</v>
      </c>
      <c r="I49" s="24">
        <f t="shared" si="6"/>
        <v>382209112.1113885</v>
      </c>
      <c r="J49" s="6">
        <f t="shared" si="6"/>
        <v>365225273.83324176</v>
      </c>
      <c r="K49" s="25">
        <f t="shared" si="6"/>
        <v>303501152.2283064</v>
      </c>
    </row>
    <row r="50" spans="1:11" ht="12.75">
      <c r="A50" s="33" t="s">
        <v>52</v>
      </c>
      <c r="B50" s="7">
        <f>+B48-B49</f>
        <v>580186185.7079808</v>
      </c>
      <c r="C50" s="7">
        <f aca="true" t="shared" si="7" ref="C50:K50">+C48-C49</f>
        <v>512879742.07359993</v>
      </c>
      <c r="D50" s="69">
        <f t="shared" si="7"/>
        <v>-827977292</v>
      </c>
      <c r="E50" s="70">
        <f t="shared" si="7"/>
        <v>-958051624</v>
      </c>
      <c r="F50" s="7">
        <f t="shared" si="7"/>
        <v>-1030344401.3109732</v>
      </c>
      <c r="G50" s="71">
        <f t="shared" si="7"/>
        <v>-1030344401.3109732</v>
      </c>
      <c r="H50" s="72">
        <f t="shared" si="7"/>
        <v>-608217742.7212112</v>
      </c>
      <c r="I50" s="70">
        <f t="shared" si="7"/>
        <v>-792927204.1113884</v>
      </c>
      <c r="J50" s="7">
        <f t="shared" si="7"/>
        <v>-709354606.8332417</v>
      </c>
      <c r="K50" s="71">
        <f t="shared" si="7"/>
        <v>-665378219.2283064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4617965536</v>
      </c>
      <c r="C53" s="6">
        <v>4885763314</v>
      </c>
      <c r="D53" s="23">
        <v>-97131531</v>
      </c>
      <c r="E53" s="24">
        <v>475130751</v>
      </c>
      <c r="F53" s="6">
        <v>563550230</v>
      </c>
      <c r="G53" s="25">
        <v>563550230</v>
      </c>
      <c r="H53" s="26">
        <v>317799607</v>
      </c>
      <c r="I53" s="24">
        <v>558276528</v>
      </c>
      <c r="J53" s="6">
        <v>414612759</v>
      </c>
      <c r="K53" s="25">
        <v>426337700</v>
      </c>
    </row>
    <row r="54" spans="1:11" ht="12.75">
      <c r="A54" s="22" t="s">
        <v>55</v>
      </c>
      <c r="B54" s="6">
        <v>149552246</v>
      </c>
      <c r="C54" s="6">
        <v>149558932</v>
      </c>
      <c r="D54" s="23">
        <v>0</v>
      </c>
      <c r="E54" s="24">
        <v>189600297</v>
      </c>
      <c r="F54" s="6">
        <v>189600210</v>
      </c>
      <c r="G54" s="25">
        <v>189600210</v>
      </c>
      <c r="H54" s="26">
        <v>174983884</v>
      </c>
      <c r="I54" s="24">
        <v>197184224</v>
      </c>
      <c r="J54" s="6">
        <v>205071602</v>
      </c>
      <c r="K54" s="25">
        <v>213274470</v>
      </c>
    </row>
    <row r="55" spans="1:11" ht="12.75">
      <c r="A55" s="22" t="s">
        <v>56</v>
      </c>
      <c r="B55" s="6">
        <v>0</v>
      </c>
      <c r="C55" s="6">
        <v>963665</v>
      </c>
      <c r="D55" s="23">
        <v>42634724</v>
      </c>
      <c r="E55" s="24">
        <v>189295000</v>
      </c>
      <c r="F55" s="6">
        <v>237651832</v>
      </c>
      <c r="G55" s="25">
        <v>237651832</v>
      </c>
      <c r="H55" s="26">
        <v>200397409</v>
      </c>
      <c r="I55" s="24">
        <v>192073324</v>
      </c>
      <c r="J55" s="6">
        <v>172600000</v>
      </c>
      <c r="K55" s="25">
        <v>183450000</v>
      </c>
    </row>
    <row r="56" spans="1:11" ht="12.75">
      <c r="A56" s="22" t="s">
        <v>57</v>
      </c>
      <c r="B56" s="6">
        <v>53935087</v>
      </c>
      <c r="C56" s="6">
        <v>58259672</v>
      </c>
      <c r="D56" s="23">
        <v>1855691</v>
      </c>
      <c r="E56" s="24">
        <v>91426880</v>
      </c>
      <c r="F56" s="6">
        <v>65569971</v>
      </c>
      <c r="G56" s="25">
        <v>65569971</v>
      </c>
      <c r="H56" s="26">
        <v>7399944</v>
      </c>
      <c r="I56" s="24">
        <v>108195742</v>
      </c>
      <c r="J56" s="6">
        <v>104756525</v>
      </c>
      <c r="K56" s="25">
        <v>110810490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66286268</v>
      </c>
      <c r="C59" s="6">
        <v>35277705</v>
      </c>
      <c r="D59" s="23">
        <v>85750735</v>
      </c>
      <c r="E59" s="24">
        <v>96807708</v>
      </c>
      <c r="F59" s="6">
        <v>96807708</v>
      </c>
      <c r="G59" s="25">
        <v>96807708</v>
      </c>
      <c r="H59" s="26">
        <v>96807708</v>
      </c>
      <c r="I59" s="24">
        <v>106071879</v>
      </c>
      <c r="J59" s="6">
        <v>117215367</v>
      </c>
      <c r="K59" s="25">
        <v>117215367</v>
      </c>
    </row>
    <row r="60" spans="1:11" ht="12.75">
      <c r="A60" s="90" t="s">
        <v>60</v>
      </c>
      <c r="B60" s="6">
        <v>54474417</v>
      </c>
      <c r="C60" s="6">
        <v>10040</v>
      </c>
      <c r="D60" s="23">
        <v>61224680</v>
      </c>
      <c r="E60" s="24">
        <v>66772536</v>
      </c>
      <c r="F60" s="6">
        <v>66772536</v>
      </c>
      <c r="G60" s="25">
        <v>66772536</v>
      </c>
      <c r="H60" s="26">
        <v>66772536</v>
      </c>
      <c r="I60" s="24">
        <v>92785037</v>
      </c>
      <c r="J60" s="6">
        <v>94810984</v>
      </c>
      <c r="K60" s="25">
        <v>94810984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1824</v>
      </c>
      <c r="C62" s="98">
        <v>1597</v>
      </c>
      <c r="D62" s="99">
        <v>1677</v>
      </c>
      <c r="E62" s="97">
        <v>1527</v>
      </c>
      <c r="F62" s="98">
        <v>1527</v>
      </c>
      <c r="G62" s="99">
        <v>1527</v>
      </c>
      <c r="H62" s="100">
        <v>1527</v>
      </c>
      <c r="I62" s="97">
        <v>1377</v>
      </c>
      <c r="J62" s="98">
        <v>1227</v>
      </c>
      <c r="K62" s="99">
        <v>1227</v>
      </c>
    </row>
    <row r="63" spans="1:11" ht="12.75">
      <c r="A63" s="96" t="s">
        <v>63</v>
      </c>
      <c r="B63" s="97">
        <v>1899</v>
      </c>
      <c r="C63" s="98">
        <v>1788</v>
      </c>
      <c r="D63" s="99">
        <v>1877</v>
      </c>
      <c r="E63" s="97">
        <v>48015</v>
      </c>
      <c r="F63" s="98">
        <v>48015</v>
      </c>
      <c r="G63" s="99">
        <v>48015</v>
      </c>
      <c r="H63" s="100">
        <v>48015</v>
      </c>
      <c r="I63" s="97">
        <v>1150</v>
      </c>
      <c r="J63" s="98">
        <v>950</v>
      </c>
      <c r="K63" s="99">
        <v>950</v>
      </c>
    </row>
    <row r="64" spans="1:11" ht="12.75">
      <c r="A64" s="96" t="s">
        <v>64</v>
      </c>
      <c r="B64" s="97">
        <v>2711</v>
      </c>
      <c r="C64" s="98">
        <v>2559</v>
      </c>
      <c r="D64" s="99">
        <v>2687</v>
      </c>
      <c r="E64" s="97">
        <v>2353</v>
      </c>
      <c r="F64" s="98">
        <v>2353</v>
      </c>
      <c r="G64" s="99">
        <v>2353</v>
      </c>
      <c r="H64" s="100">
        <v>2353</v>
      </c>
      <c r="I64" s="97">
        <v>2103</v>
      </c>
      <c r="J64" s="98">
        <v>1853</v>
      </c>
      <c r="K64" s="99">
        <v>1853</v>
      </c>
    </row>
    <row r="65" spans="1:11" ht="12.75">
      <c r="A65" s="96" t="s">
        <v>65</v>
      </c>
      <c r="B65" s="97">
        <v>5562</v>
      </c>
      <c r="C65" s="98">
        <v>5398</v>
      </c>
      <c r="D65" s="99">
        <v>4862</v>
      </c>
      <c r="E65" s="97">
        <v>4528</v>
      </c>
      <c r="F65" s="98">
        <v>4528</v>
      </c>
      <c r="G65" s="99">
        <v>4528</v>
      </c>
      <c r="H65" s="100">
        <v>4528</v>
      </c>
      <c r="I65" s="97">
        <v>4278</v>
      </c>
      <c r="J65" s="98">
        <v>4028</v>
      </c>
      <c r="K65" s="99">
        <v>4028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0.9231384886584297</v>
      </c>
      <c r="C70" s="5">
        <f aca="true" t="shared" si="8" ref="C70:K70">IF(ISERROR(C71/C72),0,(C71/C72))</f>
        <v>0.8697050186854041</v>
      </c>
      <c r="D70" s="5">
        <f t="shared" si="8"/>
        <v>0</v>
      </c>
      <c r="E70" s="5">
        <f t="shared" si="8"/>
        <v>0</v>
      </c>
      <c r="F70" s="5">
        <f t="shared" si="8"/>
        <v>1.07852821402184</v>
      </c>
      <c r="G70" s="5">
        <f t="shared" si="8"/>
        <v>1.07852821402184</v>
      </c>
      <c r="H70" s="5">
        <f t="shared" si="8"/>
        <v>3.253314103611425E-05</v>
      </c>
      <c r="I70" s="5">
        <f t="shared" si="8"/>
        <v>1.0421378551734508</v>
      </c>
      <c r="J70" s="5">
        <f t="shared" si="8"/>
        <v>1.0421246144359948</v>
      </c>
      <c r="K70" s="5">
        <f t="shared" si="8"/>
        <v>1.0401725306399534</v>
      </c>
    </row>
    <row r="71" spans="1:11" ht="12.75" hidden="1">
      <c r="A71" s="2" t="s">
        <v>100</v>
      </c>
      <c r="B71" s="2">
        <f>+B83</f>
        <v>1045977673</v>
      </c>
      <c r="C71" s="2">
        <f aca="true" t="shared" si="9" ref="C71:K71">+C83</f>
        <v>1081219637</v>
      </c>
      <c r="D71" s="2">
        <f t="shared" si="9"/>
        <v>0</v>
      </c>
      <c r="E71" s="2">
        <f t="shared" si="9"/>
        <v>0</v>
      </c>
      <c r="F71" s="2">
        <f t="shared" si="9"/>
        <v>1497865812</v>
      </c>
      <c r="G71" s="2">
        <f t="shared" si="9"/>
        <v>1497865812</v>
      </c>
      <c r="H71" s="2">
        <f t="shared" si="9"/>
        <v>42673</v>
      </c>
      <c r="I71" s="2">
        <f t="shared" si="9"/>
        <v>1616199797</v>
      </c>
      <c r="J71" s="2">
        <f t="shared" si="9"/>
        <v>1616687265</v>
      </c>
      <c r="K71" s="2">
        <f t="shared" si="9"/>
        <v>1692070649</v>
      </c>
    </row>
    <row r="72" spans="1:11" ht="12.75" hidden="1">
      <c r="A72" s="2" t="s">
        <v>101</v>
      </c>
      <c r="B72" s="2">
        <f>+B77</f>
        <v>1133066908</v>
      </c>
      <c r="C72" s="2">
        <f aca="true" t="shared" si="10" ref="C72:K72">+C77</f>
        <v>1243202711</v>
      </c>
      <c r="D72" s="2">
        <f t="shared" si="10"/>
        <v>117757644</v>
      </c>
      <c r="E72" s="2">
        <f t="shared" si="10"/>
        <v>1428791736</v>
      </c>
      <c r="F72" s="2">
        <f t="shared" si="10"/>
        <v>1388805404</v>
      </c>
      <c r="G72" s="2">
        <f t="shared" si="10"/>
        <v>1388805404</v>
      </c>
      <c r="H72" s="2">
        <f t="shared" si="10"/>
        <v>1311677835</v>
      </c>
      <c r="I72" s="2">
        <f t="shared" si="10"/>
        <v>1550850292</v>
      </c>
      <c r="J72" s="2">
        <f t="shared" si="10"/>
        <v>1551337760</v>
      </c>
      <c r="K72" s="2">
        <f t="shared" si="10"/>
        <v>1626721144</v>
      </c>
    </row>
    <row r="73" spans="1:11" ht="12.75" hidden="1">
      <c r="A73" s="2" t="s">
        <v>102</v>
      </c>
      <c r="B73" s="2">
        <f>+B74</f>
        <v>4114131.1666666865</v>
      </c>
      <c r="C73" s="2">
        <f aca="true" t="shared" si="11" ref="C73:K73">+(C78+C80+C81+C82)-(B78+B80+B81+B82)</f>
        <v>45040210</v>
      </c>
      <c r="D73" s="2">
        <f t="shared" si="11"/>
        <v>-148894309</v>
      </c>
      <c r="E73" s="2">
        <f t="shared" si="11"/>
        <v>-97272355</v>
      </c>
      <c r="F73" s="2">
        <f>+(F78+F80+F81+F82)-(D78+D80+D81+D82)</f>
        <v>-127293902</v>
      </c>
      <c r="G73" s="2">
        <f>+(G78+G80+G81+G82)-(D78+D80+D81+D82)</f>
        <v>-127293902</v>
      </c>
      <c r="H73" s="2">
        <f>+(H78+H80+H81+H82)-(D78+D80+D81+D82)</f>
        <v>20951826</v>
      </c>
      <c r="I73" s="2">
        <f>+(I78+I80+I81+I82)-(E78+E80+E81+E82)</f>
        <v>-76800372</v>
      </c>
      <c r="J73" s="2">
        <f t="shared" si="11"/>
        <v>13479095</v>
      </c>
      <c r="K73" s="2">
        <f t="shared" si="11"/>
        <v>14503506</v>
      </c>
    </row>
    <row r="74" spans="1:11" ht="12.75" hidden="1">
      <c r="A74" s="2" t="s">
        <v>103</v>
      </c>
      <c r="B74" s="2">
        <f>+TREND(C74:E74)</f>
        <v>4114131.1666666865</v>
      </c>
      <c r="C74" s="2">
        <f>+C73</f>
        <v>45040210</v>
      </c>
      <c r="D74" s="2">
        <f aca="true" t="shared" si="12" ref="D74:K74">+D73</f>
        <v>-148894309</v>
      </c>
      <c r="E74" s="2">
        <f t="shared" si="12"/>
        <v>-97272355</v>
      </c>
      <c r="F74" s="2">
        <f t="shared" si="12"/>
        <v>-127293902</v>
      </c>
      <c r="G74" s="2">
        <f t="shared" si="12"/>
        <v>-127293902</v>
      </c>
      <c r="H74" s="2">
        <f t="shared" si="12"/>
        <v>20951826</v>
      </c>
      <c r="I74" s="2">
        <f t="shared" si="12"/>
        <v>-76800372</v>
      </c>
      <c r="J74" s="2">
        <f t="shared" si="12"/>
        <v>13479095</v>
      </c>
      <c r="K74" s="2">
        <f t="shared" si="12"/>
        <v>14503506</v>
      </c>
    </row>
    <row r="75" spans="1:11" ht="12.75" hidden="1">
      <c r="A75" s="2" t="s">
        <v>104</v>
      </c>
      <c r="B75" s="2">
        <f>+B84-(((B80+B81+B78)*B70)-B79)</f>
        <v>28000805.292019248</v>
      </c>
      <c r="C75" s="2">
        <f aca="true" t="shared" si="13" ref="C75:K75">+C84-(((C80+C81+C78)*C70)-C79)</f>
        <v>108855629.9264001</v>
      </c>
      <c r="D75" s="2">
        <f t="shared" si="13"/>
        <v>824978744</v>
      </c>
      <c r="E75" s="2">
        <f t="shared" si="13"/>
        <v>447210664</v>
      </c>
      <c r="F75" s="2">
        <f t="shared" si="13"/>
        <v>432711398.31097317</v>
      </c>
      <c r="G75" s="2">
        <f t="shared" si="13"/>
        <v>432711398.31097317</v>
      </c>
      <c r="H75" s="2">
        <f t="shared" si="13"/>
        <v>646834788.7212112</v>
      </c>
      <c r="I75" s="2">
        <f t="shared" si="13"/>
        <v>382209112.1113885</v>
      </c>
      <c r="J75" s="2">
        <f t="shared" si="13"/>
        <v>365225273.83324176</v>
      </c>
      <c r="K75" s="2">
        <f t="shared" si="13"/>
        <v>303501152.2283064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1133066908</v>
      </c>
      <c r="C77" s="3">
        <v>1243202711</v>
      </c>
      <c r="D77" s="3">
        <v>117757644</v>
      </c>
      <c r="E77" s="3">
        <v>1428791736</v>
      </c>
      <c r="F77" s="3">
        <v>1388805404</v>
      </c>
      <c r="G77" s="3">
        <v>1388805404</v>
      </c>
      <c r="H77" s="3">
        <v>1311677835</v>
      </c>
      <c r="I77" s="3">
        <v>1550850292</v>
      </c>
      <c r="J77" s="3">
        <v>1551337760</v>
      </c>
      <c r="K77" s="3">
        <v>1626721144</v>
      </c>
    </row>
    <row r="78" spans="1:11" ht="13.5" hidden="1">
      <c r="A78" s="1" t="s">
        <v>67</v>
      </c>
      <c r="B78" s="3">
        <v>2188000</v>
      </c>
      <c r="C78" s="3">
        <v>3512953</v>
      </c>
      <c r="D78" s="3">
        <v>0</v>
      </c>
      <c r="E78" s="3">
        <v>0</v>
      </c>
      <c r="F78" s="3">
        <v>0</v>
      </c>
      <c r="G78" s="3">
        <v>0</v>
      </c>
      <c r="H78" s="3">
        <v>-35935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249987253</v>
      </c>
      <c r="C79" s="3">
        <v>356526061</v>
      </c>
      <c r="D79" s="3">
        <v>584598977</v>
      </c>
      <c r="E79" s="3">
        <v>0</v>
      </c>
      <c r="F79" s="3">
        <v>220103</v>
      </c>
      <c r="G79" s="3">
        <v>220103</v>
      </c>
      <c r="H79" s="3">
        <v>237647869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113017016</v>
      </c>
      <c r="C80" s="3">
        <v>233341933</v>
      </c>
      <c r="D80" s="3">
        <v>87760266</v>
      </c>
      <c r="E80" s="3">
        <v>0</v>
      </c>
      <c r="F80" s="3">
        <v>10708453</v>
      </c>
      <c r="G80" s="3">
        <v>10708453</v>
      </c>
      <c r="H80" s="3">
        <v>-8166643</v>
      </c>
      <c r="I80" s="3">
        <v>-36070372</v>
      </c>
      <c r="J80" s="3">
        <v>-22591277</v>
      </c>
      <c r="K80" s="3">
        <v>-8087771</v>
      </c>
    </row>
    <row r="81" spans="1:11" ht="13.5" hidden="1">
      <c r="A81" s="1" t="s">
        <v>70</v>
      </c>
      <c r="B81" s="3">
        <v>125264264</v>
      </c>
      <c r="C81" s="3">
        <v>47920326</v>
      </c>
      <c r="D81" s="3">
        <v>50234755</v>
      </c>
      <c r="E81" s="3">
        <v>40730000</v>
      </c>
      <c r="F81" s="3">
        <v>0</v>
      </c>
      <c r="G81" s="3">
        <v>0</v>
      </c>
      <c r="H81" s="3">
        <v>167156759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1387174</v>
      </c>
      <c r="C82" s="3">
        <v>2121452</v>
      </c>
      <c r="D82" s="3">
        <v>7334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1045977673</v>
      </c>
      <c r="C83" s="3">
        <v>1081219637</v>
      </c>
      <c r="D83" s="3">
        <v>0</v>
      </c>
      <c r="E83" s="3">
        <v>0</v>
      </c>
      <c r="F83" s="3">
        <v>1497865812</v>
      </c>
      <c r="G83" s="3">
        <v>1497865812</v>
      </c>
      <c r="H83" s="3">
        <v>42673</v>
      </c>
      <c r="I83" s="3">
        <v>1616199797</v>
      </c>
      <c r="J83" s="3">
        <v>1616687265</v>
      </c>
      <c r="K83" s="3">
        <v>1692070649</v>
      </c>
    </row>
    <row r="84" spans="1:11" ht="13.5" hidden="1">
      <c r="A84" s="1" t="s">
        <v>73</v>
      </c>
      <c r="B84" s="3">
        <v>0</v>
      </c>
      <c r="C84" s="3">
        <v>0</v>
      </c>
      <c r="D84" s="3">
        <v>240379767</v>
      </c>
      <c r="E84" s="3">
        <v>447210664</v>
      </c>
      <c r="F84" s="3">
        <v>444040664</v>
      </c>
      <c r="G84" s="3">
        <v>444040664</v>
      </c>
      <c r="H84" s="3">
        <v>409192091</v>
      </c>
      <c r="I84" s="3">
        <v>344618812</v>
      </c>
      <c r="J84" s="3">
        <v>341682348</v>
      </c>
      <c r="K84" s="3">
        <v>295088475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262455047</v>
      </c>
      <c r="C5" s="6">
        <v>279795592</v>
      </c>
      <c r="D5" s="23">
        <v>299211630</v>
      </c>
      <c r="E5" s="24">
        <v>294052540</v>
      </c>
      <c r="F5" s="6">
        <v>294052540</v>
      </c>
      <c r="G5" s="25">
        <v>294052540</v>
      </c>
      <c r="H5" s="26">
        <v>376085167</v>
      </c>
      <c r="I5" s="24">
        <v>311695687</v>
      </c>
      <c r="J5" s="6">
        <v>328527253</v>
      </c>
      <c r="K5" s="25">
        <v>346267723</v>
      </c>
    </row>
    <row r="6" spans="1:11" ht="12.75">
      <c r="A6" s="22" t="s">
        <v>19</v>
      </c>
      <c r="B6" s="6">
        <v>944122582</v>
      </c>
      <c r="C6" s="6">
        <v>1055961258</v>
      </c>
      <c r="D6" s="23">
        <v>1112361475</v>
      </c>
      <c r="E6" s="24">
        <v>1278744423</v>
      </c>
      <c r="F6" s="6">
        <v>1278744423</v>
      </c>
      <c r="G6" s="25">
        <v>1278744423</v>
      </c>
      <c r="H6" s="26">
        <v>1127255011</v>
      </c>
      <c r="I6" s="24">
        <v>1364070546</v>
      </c>
      <c r="J6" s="6">
        <v>1437730355</v>
      </c>
      <c r="K6" s="25">
        <v>1515367795</v>
      </c>
    </row>
    <row r="7" spans="1:11" ht="12.75">
      <c r="A7" s="22" t="s">
        <v>20</v>
      </c>
      <c r="B7" s="6">
        <v>3230005</v>
      </c>
      <c r="C7" s="6">
        <v>2207220</v>
      </c>
      <c r="D7" s="23">
        <v>1516387</v>
      </c>
      <c r="E7" s="24">
        <v>3639279</v>
      </c>
      <c r="F7" s="6">
        <v>3639279</v>
      </c>
      <c r="G7" s="25">
        <v>3639279</v>
      </c>
      <c r="H7" s="26">
        <v>1470671</v>
      </c>
      <c r="I7" s="24">
        <v>3857634</v>
      </c>
      <c r="J7" s="6">
        <v>4065946</v>
      </c>
      <c r="K7" s="25">
        <v>4285508</v>
      </c>
    </row>
    <row r="8" spans="1:11" ht="12.75">
      <c r="A8" s="22" t="s">
        <v>21</v>
      </c>
      <c r="B8" s="6">
        <v>410415987</v>
      </c>
      <c r="C8" s="6">
        <v>391991800</v>
      </c>
      <c r="D8" s="23">
        <v>398240175</v>
      </c>
      <c r="E8" s="24">
        <v>461252000</v>
      </c>
      <c r="F8" s="6">
        <v>461252000</v>
      </c>
      <c r="G8" s="25">
        <v>461252000</v>
      </c>
      <c r="H8" s="26">
        <v>462252000</v>
      </c>
      <c r="I8" s="24">
        <v>513333000</v>
      </c>
      <c r="J8" s="6">
        <v>549342000</v>
      </c>
      <c r="K8" s="25">
        <v>594264000</v>
      </c>
    </row>
    <row r="9" spans="1:11" ht="12.75">
      <c r="A9" s="22" t="s">
        <v>22</v>
      </c>
      <c r="B9" s="6">
        <v>223438405</v>
      </c>
      <c r="C9" s="6">
        <v>203751738</v>
      </c>
      <c r="D9" s="23">
        <v>221229577</v>
      </c>
      <c r="E9" s="24">
        <v>452609908</v>
      </c>
      <c r="F9" s="6">
        <v>452609908</v>
      </c>
      <c r="G9" s="25">
        <v>452609908</v>
      </c>
      <c r="H9" s="26">
        <v>282186833</v>
      </c>
      <c r="I9" s="24">
        <v>479846518</v>
      </c>
      <c r="J9" s="6">
        <v>505758228</v>
      </c>
      <c r="K9" s="25">
        <v>533069178</v>
      </c>
    </row>
    <row r="10" spans="1:11" ht="20.25">
      <c r="A10" s="27" t="s">
        <v>94</v>
      </c>
      <c r="B10" s="28">
        <f>SUM(B5:B9)</f>
        <v>1843662026</v>
      </c>
      <c r="C10" s="29">
        <f aca="true" t="shared" si="0" ref="C10:K10">SUM(C5:C9)</f>
        <v>1933707608</v>
      </c>
      <c r="D10" s="30">
        <f t="shared" si="0"/>
        <v>2032559244</v>
      </c>
      <c r="E10" s="28">
        <f t="shared" si="0"/>
        <v>2490298150</v>
      </c>
      <c r="F10" s="29">
        <f t="shared" si="0"/>
        <v>2490298150</v>
      </c>
      <c r="G10" s="31">
        <f t="shared" si="0"/>
        <v>2490298150</v>
      </c>
      <c r="H10" s="32">
        <f t="shared" si="0"/>
        <v>2249249682</v>
      </c>
      <c r="I10" s="28">
        <f t="shared" si="0"/>
        <v>2672803385</v>
      </c>
      <c r="J10" s="29">
        <f t="shared" si="0"/>
        <v>2825423782</v>
      </c>
      <c r="K10" s="31">
        <f t="shared" si="0"/>
        <v>2993254204</v>
      </c>
    </row>
    <row r="11" spans="1:11" ht="12.75">
      <c r="A11" s="22" t="s">
        <v>23</v>
      </c>
      <c r="B11" s="6">
        <v>611810850</v>
      </c>
      <c r="C11" s="6">
        <v>654633722</v>
      </c>
      <c r="D11" s="23">
        <v>663057537</v>
      </c>
      <c r="E11" s="24">
        <v>739105674</v>
      </c>
      <c r="F11" s="6">
        <v>739105575</v>
      </c>
      <c r="G11" s="25">
        <v>739105575</v>
      </c>
      <c r="H11" s="26">
        <v>707492395</v>
      </c>
      <c r="I11" s="24">
        <v>785036022</v>
      </c>
      <c r="J11" s="6">
        <v>827427964</v>
      </c>
      <c r="K11" s="25">
        <v>872109081</v>
      </c>
    </row>
    <row r="12" spans="1:11" ht="12.75">
      <c r="A12" s="22" t="s">
        <v>24</v>
      </c>
      <c r="B12" s="6">
        <v>27190642</v>
      </c>
      <c r="C12" s="6">
        <v>28791000</v>
      </c>
      <c r="D12" s="23">
        <v>29891020</v>
      </c>
      <c r="E12" s="24">
        <v>24358507</v>
      </c>
      <c r="F12" s="6">
        <v>24358507</v>
      </c>
      <c r="G12" s="25">
        <v>24358507</v>
      </c>
      <c r="H12" s="26">
        <v>31770599</v>
      </c>
      <c r="I12" s="24">
        <v>33753672</v>
      </c>
      <c r="J12" s="6">
        <v>35576370</v>
      </c>
      <c r="K12" s="25">
        <v>37497493</v>
      </c>
    </row>
    <row r="13" spans="1:11" ht="12.75">
      <c r="A13" s="22" t="s">
        <v>95</v>
      </c>
      <c r="B13" s="6">
        <v>207909516</v>
      </c>
      <c r="C13" s="6">
        <v>210957232</v>
      </c>
      <c r="D13" s="23">
        <v>227724474</v>
      </c>
      <c r="E13" s="24">
        <v>136000000</v>
      </c>
      <c r="F13" s="6">
        <v>136000000</v>
      </c>
      <c r="G13" s="25">
        <v>136000000</v>
      </c>
      <c r="H13" s="26">
        <v>526952678</v>
      </c>
      <c r="I13" s="24">
        <v>216298126</v>
      </c>
      <c r="J13" s="6">
        <v>227978225</v>
      </c>
      <c r="K13" s="25">
        <v>240289049</v>
      </c>
    </row>
    <row r="14" spans="1:11" ht="12.75">
      <c r="A14" s="22" t="s">
        <v>25</v>
      </c>
      <c r="B14" s="6">
        <v>119574046</v>
      </c>
      <c r="C14" s="6">
        <v>225560705</v>
      </c>
      <c r="D14" s="23">
        <v>159561395</v>
      </c>
      <c r="E14" s="24">
        <v>133864802</v>
      </c>
      <c r="F14" s="6">
        <v>133864802</v>
      </c>
      <c r="G14" s="25">
        <v>133864802</v>
      </c>
      <c r="H14" s="26">
        <v>280799598</v>
      </c>
      <c r="I14" s="24">
        <v>140825772</v>
      </c>
      <c r="J14" s="6">
        <v>148430363</v>
      </c>
      <c r="K14" s="25">
        <v>156445603</v>
      </c>
    </row>
    <row r="15" spans="1:11" ht="12.75">
      <c r="A15" s="22" t="s">
        <v>26</v>
      </c>
      <c r="B15" s="6">
        <v>894721629</v>
      </c>
      <c r="C15" s="6">
        <v>965286488</v>
      </c>
      <c r="D15" s="23">
        <v>960158798</v>
      </c>
      <c r="E15" s="24">
        <v>1043712260</v>
      </c>
      <c r="F15" s="6">
        <v>863615728</v>
      </c>
      <c r="G15" s="25">
        <v>863615728</v>
      </c>
      <c r="H15" s="26">
        <v>1118608876</v>
      </c>
      <c r="I15" s="24">
        <v>1161322446</v>
      </c>
      <c r="J15" s="6">
        <v>1224033857</v>
      </c>
      <c r="K15" s="25">
        <v>1290131688</v>
      </c>
    </row>
    <row r="16" spans="1:11" ht="12.75">
      <c r="A16" s="22" t="s">
        <v>21</v>
      </c>
      <c r="B16" s="6">
        <v>0</v>
      </c>
      <c r="C16" s="6">
        <v>0</v>
      </c>
      <c r="D16" s="23">
        <v>634825</v>
      </c>
      <c r="E16" s="24">
        <v>0</v>
      </c>
      <c r="F16" s="6">
        <v>0</v>
      </c>
      <c r="G16" s="25">
        <v>0</v>
      </c>
      <c r="H16" s="26">
        <v>0</v>
      </c>
      <c r="I16" s="24">
        <v>2000000</v>
      </c>
      <c r="J16" s="6">
        <v>2108000</v>
      </c>
      <c r="K16" s="25">
        <v>2221832</v>
      </c>
    </row>
    <row r="17" spans="1:11" ht="12.75">
      <c r="A17" s="22" t="s">
        <v>27</v>
      </c>
      <c r="B17" s="6">
        <v>910794813</v>
      </c>
      <c r="C17" s="6">
        <v>869807212</v>
      </c>
      <c r="D17" s="23">
        <v>959440676</v>
      </c>
      <c r="E17" s="24">
        <v>338395051</v>
      </c>
      <c r="F17" s="6">
        <v>518491682</v>
      </c>
      <c r="G17" s="25">
        <v>518491682</v>
      </c>
      <c r="H17" s="26">
        <v>1238744362</v>
      </c>
      <c r="I17" s="24">
        <v>906980475</v>
      </c>
      <c r="J17" s="6">
        <v>346247739</v>
      </c>
      <c r="K17" s="25">
        <v>376845113</v>
      </c>
    </row>
    <row r="18" spans="1:11" ht="12.75">
      <c r="A18" s="33" t="s">
        <v>28</v>
      </c>
      <c r="B18" s="34">
        <f>SUM(B11:B17)</f>
        <v>2772001496</v>
      </c>
      <c r="C18" s="35">
        <f aca="true" t="shared" si="1" ref="C18:K18">SUM(C11:C17)</f>
        <v>2955036359</v>
      </c>
      <c r="D18" s="36">
        <f t="shared" si="1"/>
        <v>3000468725</v>
      </c>
      <c r="E18" s="34">
        <f t="shared" si="1"/>
        <v>2415436294</v>
      </c>
      <c r="F18" s="35">
        <f t="shared" si="1"/>
        <v>2415436294</v>
      </c>
      <c r="G18" s="37">
        <f t="shared" si="1"/>
        <v>2415436294</v>
      </c>
      <c r="H18" s="38">
        <f t="shared" si="1"/>
        <v>3904368508</v>
      </c>
      <c r="I18" s="34">
        <f t="shared" si="1"/>
        <v>3246216513</v>
      </c>
      <c r="J18" s="35">
        <f t="shared" si="1"/>
        <v>2811802518</v>
      </c>
      <c r="K18" s="37">
        <f t="shared" si="1"/>
        <v>2975539859</v>
      </c>
    </row>
    <row r="19" spans="1:11" ht="12.75">
      <c r="A19" s="33" t="s">
        <v>29</v>
      </c>
      <c r="B19" s="39">
        <f>+B10-B18</f>
        <v>-928339470</v>
      </c>
      <c r="C19" s="40">
        <f aca="true" t="shared" si="2" ref="C19:K19">+C10-C18</f>
        <v>-1021328751</v>
      </c>
      <c r="D19" s="41">
        <f t="shared" si="2"/>
        <v>-967909481</v>
      </c>
      <c r="E19" s="39">
        <f t="shared" si="2"/>
        <v>74861856</v>
      </c>
      <c r="F19" s="40">
        <f t="shared" si="2"/>
        <v>74861856</v>
      </c>
      <c r="G19" s="42">
        <f t="shared" si="2"/>
        <v>74861856</v>
      </c>
      <c r="H19" s="43">
        <f t="shared" si="2"/>
        <v>-1655118826</v>
      </c>
      <c r="I19" s="39">
        <f t="shared" si="2"/>
        <v>-573413128</v>
      </c>
      <c r="J19" s="40">
        <f t="shared" si="2"/>
        <v>13621264</v>
      </c>
      <c r="K19" s="42">
        <f t="shared" si="2"/>
        <v>17714345</v>
      </c>
    </row>
    <row r="20" spans="1:11" ht="20.25">
      <c r="A20" s="44" t="s">
        <v>30</v>
      </c>
      <c r="B20" s="45">
        <v>117246706</v>
      </c>
      <c r="C20" s="46">
        <v>113363000</v>
      </c>
      <c r="D20" s="47">
        <v>5694658</v>
      </c>
      <c r="E20" s="45">
        <v>163406000</v>
      </c>
      <c r="F20" s="46">
        <v>163406000</v>
      </c>
      <c r="G20" s="48">
        <v>163406000</v>
      </c>
      <c r="H20" s="49">
        <v>151382785</v>
      </c>
      <c r="I20" s="45">
        <v>170615000</v>
      </c>
      <c r="J20" s="46">
        <v>167355000</v>
      </c>
      <c r="K20" s="48">
        <v>167611000</v>
      </c>
    </row>
    <row r="21" spans="1:11" ht="12.75">
      <c r="A21" s="22" t="s">
        <v>96</v>
      </c>
      <c r="B21" s="50">
        <v>0</v>
      </c>
      <c r="C21" s="51">
        <v>-209300121</v>
      </c>
      <c r="D21" s="52">
        <v>136216000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97</v>
      </c>
      <c r="B22" s="56">
        <f>SUM(B19:B21)</f>
        <v>-811092764</v>
      </c>
      <c r="C22" s="57">
        <f aca="true" t="shared" si="3" ref="C22:K22">SUM(C19:C21)</f>
        <v>-1117265872</v>
      </c>
      <c r="D22" s="58">
        <f t="shared" si="3"/>
        <v>-825998823</v>
      </c>
      <c r="E22" s="56">
        <f t="shared" si="3"/>
        <v>238267856</v>
      </c>
      <c r="F22" s="57">
        <f t="shared" si="3"/>
        <v>238267856</v>
      </c>
      <c r="G22" s="59">
        <f t="shared" si="3"/>
        <v>238267856</v>
      </c>
      <c r="H22" s="60">
        <f t="shared" si="3"/>
        <v>-1503736041</v>
      </c>
      <c r="I22" s="56">
        <f t="shared" si="3"/>
        <v>-402798128</v>
      </c>
      <c r="J22" s="57">
        <f t="shared" si="3"/>
        <v>180976264</v>
      </c>
      <c r="K22" s="59">
        <f t="shared" si="3"/>
        <v>185325345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-811092764</v>
      </c>
      <c r="C24" s="40">
        <f aca="true" t="shared" si="4" ref="C24:K24">SUM(C22:C23)</f>
        <v>-1117265872</v>
      </c>
      <c r="D24" s="41">
        <f t="shared" si="4"/>
        <v>-825998823</v>
      </c>
      <c r="E24" s="39">
        <f t="shared" si="4"/>
        <v>238267856</v>
      </c>
      <c r="F24" s="40">
        <f t="shared" si="4"/>
        <v>238267856</v>
      </c>
      <c r="G24" s="42">
        <f t="shared" si="4"/>
        <v>238267856</v>
      </c>
      <c r="H24" s="43">
        <f t="shared" si="4"/>
        <v>-1503736041</v>
      </c>
      <c r="I24" s="39">
        <f t="shared" si="4"/>
        <v>-402798128</v>
      </c>
      <c r="J24" s="40">
        <f t="shared" si="4"/>
        <v>180976264</v>
      </c>
      <c r="K24" s="42">
        <f t="shared" si="4"/>
        <v>185325345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174931059</v>
      </c>
      <c r="C27" s="7">
        <v>157451415</v>
      </c>
      <c r="D27" s="69">
        <v>100681077</v>
      </c>
      <c r="E27" s="70">
        <v>163406000</v>
      </c>
      <c r="F27" s="7">
        <v>163406000</v>
      </c>
      <c r="G27" s="71">
        <v>163406000</v>
      </c>
      <c r="H27" s="72">
        <v>137272257</v>
      </c>
      <c r="I27" s="70">
        <v>220615001</v>
      </c>
      <c r="J27" s="7">
        <v>169855000</v>
      </c>
      <c r="K27" s="71">
        <v>171111001</v>
      </c>
    </row>
    <row r="28" spans="1:11" ht="12.75">
      <c r="A28" s="73" t="s">
        <v>34</v>
      </c>
      <c r="B28" s="6">
        <v>158134169</v>
      </c>
      <c r="C28" s="6">
        <v>113363000</v>
      </c>
      <c r="D28" s="23">
        <v>67502866</v>
      </c>
      <c r="E28" s="24">
        <v>142249543</v>
      </c>
      <c r="F28" s="6">
        <v>133789543</v>
      </c>
      <c r="G28" s="25">
        <v>133789543</v>
      </c>
      <c r="H28" s="26">
        <v>114102171</v>
      </c>
      <c r="I28" s="24">
        <v>111287016</v>
      </c>
      <c r="J28" s="6">
        <v>107323304</v>
      </c>
      <c r="K28" s="25">
        <v>105202594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16796890</v>
      </c>
      <c r="C31" s="6">
        <v>44088415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109327985</v>
      </c>
      <c r="J31" s="6">
        <v>62531696</v>
      </c>
      <c r="K31" s="25">
        <v>65908407</v>
      </c>
    </row>
    <row r="32" spans="1:11" ht="12.75">
      <c r="A32" s="33" t="s">
        <v>37</v>
      </c>
      <c r="B32" s="7">
        <f>SUM(B28:B31)</f>
        <v>174931059</v>
      </c>
      <c r="C32" s="7">
        <f aca="true" t="shared" si="5" ref="C32:K32">SUM(C28:C31)</f>
        <v>157451415</v>
      </c>
      <c r="D32" s="69">
        <f t="shared" si="5"/>
        <v>67502866</v>
      </c>
      <c r="E32" s="70">
        <f t="shared" si="5"/>
        <v>142249543</v>
      </c>
      <c r="F32" s="7">
        <f t="shared" si="5"/>
        <v>133789543</v>
      </c>
      <c r="G32" s="71">
        <f t="shared" si="5"/>
        <v>133789543</v>
      </c>
      <c r="H32" s="72">
        <f t="shared" si="5"/>
        <v>114102171</v>
      </c>
      <c r="I32" s="70">
        <f t="shared" si="5"/>
        <v>220615001</v>
      </c>
      <c r="J32" s="7">
        <f t="shared" si="5"/>
        <v>169855000</v>
      </c>
      <c r="K32" s="71">
        <f t="shared" si="5"/>
        <v>171111001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951208323</v>
      </c>
      <c r="C35" s="6">
        <v>1191446417</v>
      </c>
      <c r="D35" s="23">
        <v>255455181</v>
      </c>
      <c r="E35" s="24">
        <v>-2838153906</v>
      </c>
      <c r="F35" s="6">
        <v>-2838153906</v>
      </c>
      <c r="G35" s="25">
        <v>-2838153906</v>
      </c>
      <c r="H35" s="26">
        <v>2683986922</v>
      </c>
      <c r="I35" s="24">
        <v>0</v>
      </c>
      <c r="J35" s="6">
        <v>0</v>
      </c>
      <c r="K35" s="25">
        <v>0</v>
      </c>
    </row>
    <row r="36" spans="1:11" ht="12.75">
      <c r="A36" s="22" t="s">
        <v>40</v>
      </c>
      <c r="B36" s="6">
        <v>5272060881</v>
      </c>
      <c r="C36" s="6">
        <v>5426752889</v>
      </c>
      <c r="D36" s="23">
        <v>-62297550</v>
      </c>
      <c r="E36" s="24">
        <v>4681383000</v>
      </c>
      <c r="F36" s="6">
        <v>4681383000</v>
      </c>
      <c r="G36" s="25">
        <v>4681383000</v>
      </c>
      <c r="H36" s="26">
        <v>5065072658</v>
      </c>
      <c r="I36" s="24">
        <v>3860072177</v>
      </c>
      <c r="J36" s="6">
        <v>4175698668</v>
      </c>
      <c r="K36" s="25">
        <v>4393270227</v>
      </c>
    </row>
    <row r="37" spans="1:11" ht="12.75">
      <c r="A37" s="22" t="s">
        <v>41</v>
      </c>
      <c r="B37" s="6">
        <v>2866822106</v>
      </c>
      <c r="C37" s="6">
        <v>3837078496</v>
      </c>
      <c r="D37" s="23">
        <v>1085727430</v>
      </c>
      <c r="E37" s="24">
        <v>-3801776000</v>
      </c>
      <c r="F37" s="6">
        <v>-3801776000</v>
      </c>
      <c r="G37" s="25">
        <v>-3801776000</v>
      </c>
      <c r="H37" s="26">
        <v>7835189526</v>
      </c>
      <c r="I37" s="24">
        <v>4262870305</v>
      </c>
      <c r="J37" s="6">
        <v>3994722404</v>
      </c>
      <c r="K37" s="25">
        <v>4207944882</v>
      </c>
    </row>
    <row r="38" spans="1:11" ht="12.75">
      <c r="A38" s="22" t="s">
        <v>42</v>
      </c>
      <c r="B38" s="6">
        <v>444258679</v>
      </c>
      <c r="C38" s="6">
        <v>487704680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2912188419</v>
      </c>
      <c r="C39" s="6">
        <v>2293416130</v>
      </c>
      <c r="D39" s="23">
        <v>-66570973</v>
      </c>
      <c r="E39" s="24">
        <v>5406737238</v>
      </c>
      <c r="F39" s="6">
        <v>5406737238</v>
      </c>
      <c r="G39" s="25">
        <v>5406737238</v>
      </c>
      <c r="H39" s="26">
        <v>1417606078</v>
      </c>
      <c r="I39" s="24">
        <v>-402798128</v>
      </c>
      <c r="J39" s="6">
        <v>180976264</v>
      </c>
      <c r="K39" s="25">
        <v>185325345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96076114</v>
      </c>
      <c r="C42" s="6">
        <v>156199895</v>
      </c>
      <c r="D42" s="23">
        <v>-2248096310</v>
      </c>
      <c r="E42" s="24">
        <v>-2137416294</v>
      </c>
      <c r="F42" s="6">
        <v>-2137416294</v>
      </c>
      <c r="G42" s="25">
        <v>-2137416294</v>
      </c>
      <c r="H42" s="26">
        <v>-2763394816</v>
      </c>
      <c r="I42" s="24">
        <v>-2478023092</v>
      </c>
      <c r="J42" s="6">
        <v>-2433824293</v>
      </c>
      <c r="K42" s="25">
        <v>-2585250810</v>
      </c>
    </row>
    <row r="43" spans="1:11" ht="12.75">
      <c r="A43" s="22" t="s">
        <v>46</v>
      </c>
      <c r="B43" s="6">
        <v>-74277503</v>
      </c>
      <c r="C43" s="6">
        <v>-157547529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-12848529</v>
      </c>
      <c r="C44" s="6">
        <v>-11163515</v>
      </c>
      <c r="D44" s="23">
        <v>-39541355</v>
      </c>
      <c r="E44" s="24">
        <v>39541355</v>
      </c>
      <c r="F44" s="6">
        <v>0</v>
      </c>
      <c r="G44" s="25">
        <v>0</v>
      </c>
      <c r="H44" s="26">
        <v>39753679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8916842</v>
      </c>
      <c r="C45" s="7">
        <v>-3594304</v>
      </c>
      <c r="D45" s="69">
        <v>-2807558010</v>
      </c>
      <c r="E45" s="70">
        <v>-2097874939</v>
      </c>
      <c r="F45" s="7">
        <v>-2137416294</v>
      </c>
      <c r="G45" s="71">
        <v>-2137416294</v>
      </c>
      <c r="H45" s="72">
        <v>-2720283042</v>
      </c>
      <c r="I45" s="70">
        <v>-2478023092</v>
      </c>
      <c r="J45" s="7">
        <v>-2433824293</v>
      </c>
      <c r="K45" s="71">
        <v>-2585250810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9247835</v>
      </c>
      <c r="C48" s="6">
        <v>-3261709</v>
      </c>
      <c r="D48" s="23">
        <v>10463348</v>
      </c>
      <c r="E48" s="24">
        <v>0</v>
      </c>
      <c r="F48" s="6">
        <v>0</v>
      </c>
      <c r="G48" s="25">
        <v>0</v>
      </c>
      <c r="H48" s="26">
        <v>1094787</v>
      </c>
      <c r="I48" s="24">
        <v>0</v>
      </c>
      <c r="J48" s="6">
        <v>0</v>
      </c>
      <c r="K48" s="25">
        <v>0</v>
      </c>
    </row>
    <row r="49" spans="1:11" ht="12.75">
      <c r="A49" s="22" t="s">
        <v>51</v>
      </c>
      <c r="B49" s="6">
        <f>+B75</f>
        <v>2167469194.5170436</v>
      </c>
      <c r="C49" s="6">
        <f aca="true" t="shared" si="6" ref="C49:K49">+C75</f>
        <v>2907895824.3619895</v>
      </c>
      <c r="D49" s="23">
        <f t="shared" si="6"/>
        <v>1125255407</v>
      </c>
      <c r="E49" s="24">
        <f t="shared" si="6"/>
        <v>-3801776000</v>
      </c>
      <c r="F49" s="6">
        <f t="shared" si="6"/>
        <v>-3801776000</v>
      </c>
      <c r="G49" s="25">
        <f t="shared" si="6"/>
        <v>-3801776000</v>
      </c>
      <c r="H49" s="26">
        <f t="shared" si="6"/>
        <v>7263558562</v>
      </c>
      <c r="I49" s="24">
        <f t="shared" si="6"/>
        <v>4262870305</v>
      </c>
      <c r="J49" s="6">
        <f t="shared" si="6"/>
        <v>3994722404</v>
      </c>
      <c r="K49" s="25">
        <f t="shared" si="6"/>
        <v>4207944882</v>
      </c>
    </row>
    <row r="50" spans="1:11" ht="12.75">
      <c r="A50" s="33" t="s">
        <v>52</v>
      </c>
      <c r="B50" s="7">
        <f>+B48-B49</f>
        <v>-2158221359.5170436</v>
      </c>
      <c r="C50" s="7">
        <f aca="true" t="shared" si="7" ref="C50:K50">+C48-C49</f>
        <v>-2911157533.3619895</v>
      </c>
      <c r="D50" s="69">
        <f t="shared" si="7"/>
        <v>-1114792059</v>
      </c>
      <c r="E50" s="70">
        <f t="shared" si="7"/>
        <v>3801776000</v>
      </c>
      <c r="F50" s="7">
        <f t="shared" si="7"/>
        <v>3801776000</v>
      </c>
      <c r="G50" s="71">
        <f t="shared" si="7"/>
        <v>3801776000</v>
      </c>
      <c r="H50" s="72">
        <f t="shared" si="7"/>
        <v>-7262463775</v>
      </c>
      <c r="I50" s="70">
        <f t="shared" si="7"/>
        <v>-4262870305</v>
      </c>
      <c r="J50" s="7">
        <f t="shared" si="7"/>
        <v>-3994722404</v>
      </c>
      <c r="K50" s="71">
        <f t="shared" si="7"/>
        <v>-4207944882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5267158511</v>
      </c>
      <c r="C53" s="6">
        <v>5426116224</v>
      </c>
      <c r="D53" s="23">
        <v>-62297550</v>
      </c>
      <c r="E53" s="24">
        <v>4681383000</v>
      </c>
      <c r="F53" s="6">
        <v>4681383000</v>
      </c>
      <c r="G53" s="25">
        <v>4681383000</v>
      </c>
      <c r="H53" s="26">
        <v>4714241662</v>
      </c>
      <c r="I53" s="24">
        <v>3860072177</v>
      </c>
      <c r="J53" s="6">
        <v>4175698668</v>
      </c>
      <c r="K53" s="25">
        <v>4393270227</v>
      </c>
    </row>
    <row r="54" spans="1:11" ht="12.75">
      <c r="A54" s="22" t="s">
        <v>55</v>
      </c>
      <c r="B54" s="6">
        <v>207909516</v>
      </c>
      <c r="C54" s="6">
        <v>210957232</v>
      </c>
      <c r="D54" s="23">
        <v>0</v>
      </c>
      <c r="E54" s="24">
        <v>136000000</v>
      </c>
      <c r="F54" s="6">
        <v>136000000</v>
      </c>
      <c r="G54" s="25">
        <v>136000000</v>
      </c>
      <c r="H54" s="26">
        <v>526952678</v>
      </c>
      <c r="I54" s="24">
        <v>216298126</v>
      </c>
      <c r="J54" s="6">
        <v>227978225</v>
      </c>
      <c r="K54" s="25">
        <v>240289049</v>
      </c>
    </row>
    <row r="55" spans="1:11" ht="12.75">
      <c r="A55" s="22" t="s">
        <v>56</v>
      </c>
      <c r="B55" s="6">
        <v>0</v>
      </c>
      <c r="C55" s="6">
        <v>0</v>
      </c>
      <c r="D55" s="23">
        <v>-34059297</v>
      </c>
      <c r="E55" s="24">
        <v>0</v>
      </c>
      <c r="F55" s="6">
        <v>3348000</v>
      </c>
      <c r="G55" s="25">
        <v>3348000</v>
      </c>
      <c r="H55" s="26">
        <v>7958992</v>
      </c>
      <c r="I55" s="24">
        <v>0</v>
      </c>
      <c r="J55" s="6">
        <v>0</v>
      </c>
      <c r="K55" s="25">
        <v>0</v>
      </c>
    </row>
    <row r="56" spans="1:11" ht="12.75">
      <c r="A56" s="22" t="s">
        <v>57</v>
      </c>
      <c r="B56" s="6">
        <v>39768465</v>
      </c>
      <c r="C56" s="6">
        <v>71864414</v>
      </c>
      <c r="D56" s="23">
        <v>49453800</v>
      </c>
      <c r="E56" s="24">
        <v>17069163</v>
      </c>
      <c r="F56" s="6">
        <v>20144163</v>
      </c>
      <c r="G56" s="25">
        <v>20144163</v>
      </c>
      <c r="H56" s="26">
        <v>31663653</v>
      </c>
      <c r="I56" s="24">
        <v>8200000</v>
      </c>
      <c r="J56" s="6">
        <v>8432000</v>
      </c>
      <c r="K56" s="25">
        <v>8887328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45666204</v>
      </c>
      <c r="C59" s="6">
        <v>33032000</v>
      </c>
      <c r="D59" s="23">
        <v>34952000</v>
      </c>
      <c r="E59" s="24">
        <v>36804456</v>
      </c>
      <c r="F59" s="6">
        <v>36804456</v>
      </c>
      <c r="G59" s="25">
        <v>36804456</v>
      </c>
      <c r="H59" s="26">
        <v>36804456</v>
      </c>
      <c r="I59" s="24">
        <v>39012723</v>
      </c>
      <c r="J59" s="6">
        <v>41119410</v>
      </c>
      <c r="K59" s="25">
        <v>43339859</v>
      </c>
    </row>
    <row r="60" spans="1:11" ht="12.75">
      <c r="A60" s="90" t="s">
        <v>60</v>
      </c>
      <c r="B60" s="6">
        <v>0</v>
      </c>
      <c r="C60" s="6">
        <v>0</v>
      </c>
      <c r="D60" s="23">
        <v>0</v>
      </c>
      <c r="E60" s="24">
        <v>36804877</v>
      </c>
      <c r="F60" s="6">
        <v>36804877</v>
      </c>
      <c r="G60" s="25">
        <v>36804877</v>
      </c>
      <c r="H60" s="26">
        <v>36804877</v>
      </c>
      <c r="I60" s="24">
        <v>39013170</v>
      </c>
      <c r="J60" s="6">
        <v>41119881</v>
      </c>
      <c r="K60" s="25">
        <v>43340354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1107</v>
      </c>
      <c r="C62" s="98">
        <v>1107</v>
      </c>
      <c r="D62" s="99">
        <v>1107</v>
      </c>
      <c r="E62" s="97">
        <v>1107</v>
      </c>
      <c r="F62" s="98">
        <v>1107</v>
      </c>
      <c r="G62" s="99">
        <v>1107</v>
      </c>
      <c r="H62" s="100">
        <v>1107</v>
      </c>
      <c r="I62" s="97">
        <v>1107</v>
      </c>
      <c r="J62" s="98">
        <v>1107</v>
      </c>
      <c r="K62" s="99">
        <v>1107</v>
      </c>
    </row>
    <row r="63" spans="1:11" ht="12.75">
      <c r="A63" s="96" t="s">
        <v>63</v>
      </c>
      <c r="B63" s="97">
        <v>17392</v>
      </c>
      <c r="C63" s="98">
        <v>17392</v>
      </c>
      <c r="D63" s="99">
        <v>17392</v>
      </c>
      <c r="E63" s="97">
        <v>17392</v>
      </c>
      <c r="F63" s="98">
        <v>17392</v>
      </c>
      <c r="G63" s="99">
        <v>17392</v>
      </c>
      <c r="H63" s="100">
        <v>17392</v>
      </c>
      <c r="I63" s="97">
        <v>17392</v>
      </c>
      <c r="J63" s="98">
        <v>17392</v>
      </c>
      <c r="K63" s="99">
        <v>17392</v>
      </c>
    </row>
    <row r="64" spans="1:11" ht="12.75">
      <c r="A64" s="96" t="s">
        <v>64</v>
      </c>
      <c r="B64" s="97">
        <v>30053</v>
      </c>
      <c r="C64" s="98">
        <v>30053</v>
      </c>
      <c r="D64" s="99">
        <v>30053</v>
      </c>
      <c r="E64" s="97">
        <v>30053</v>
      </c>
      <c r="F64" s="98">
        <v>30053</v>
      </c>
      <c r="G64" s="99">
        <v>30053</v>
      </c>
      <c r="H64" s="100">
        <v>30053</v>
      </c>
      <c r="I64" s="97">
        <v>30053</v>
      </c>
      <c r="J64" s="98">
        <v>30053</v>
      </c>
      <c r="K64" s="99">
        <v>30053</v>
      </c>
    </row>
    <row r="65" spans="1:11" ht="12.75">
      <c r="A65" s="96" t="s">
        <v>65</v>
      </c>
      <c r="B65" s="97">
        <v>14338</v>
      </c>
      <c r="C65" s="98">
        <v>14338</v>
      </c>
      <c r="D65" s="99">
        <v>14338</v>
      </c>
      <c r="E65" s="97">
        <v>14338</v>
      </c>
      <c r="F65" s="98">
        <v>14338</v>
      </c>
      <c r="G65" s="99">
        <v>14338</v>
      </c>
      <c r="H65" s="100">
        <v>14338</v>
      </c>
      <c r="I65" s="97">
        <v>14338</v>
      </c>
      <c r="J65" s="98">
        <v>14338</v>
      </c>
      <c r="K65" s="99">
        <v>14338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0.6943247003378912</v>
      </c>
      <c r="C70" s="5">
        <f aca="true" t="shared" si="8" ref="C70:K70">IF(ISERROR(C71/C72),0,(C71/C72))</f>
        <v>0.7375426436205089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906876015</v>
      </c>
      <c r="C71" s="2">
        <f aca="true" t="shared" si="9" ref="C71:K71">+C83</f>
        <v>1023241428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1306126679</v>
      </c>
      <c r="C72" s="2">
        <f aca="true" t="shared" si="10" ref="C72:K72">+C77</f>
        <v>1387365784</v>
      </c>
      <c r="D72" s="2">
        <f t="shared" si="10"/>
        <v>1453237387</v>
      </c>
      <c r="E72" s="2">
        <f t="shared" si="10"/>
        <v>1839702619</v>
      </c>
      <c r="F72" s="2">
        <f t="shared" si="10"/>
        <v>1839702619</v>
      </c>
      <c r="G72" s="2">
        <f t="shared" si="10"/>
        <v>1839702619</v>
      </c>
      <c r="H72" s="2">
        <f t="shared" si="10"/>
        <v>1580684697</v>
      </c>
      <c r="I72" s="2">
        <f t="shared" si="10"/>
        <v>1958766244</v>
      </c>
      <c r="J72" s="2">
        <f t="shared" si="10"/>
        <v>2064539618</v>
      </c>
      <c r="K72" s="2">
        <f t="shared" si="10"/>
        <v>2176024763</v>
      </c>
    </row>
    <row r="73" spans="1:11" ht="12.75" hidden="1">
      <c r="A73" s="2" t="s">
        <v>102</v>
      </c>
      <c r="B73" s="2">
        <f>+B74</f>
        <v>405685294.4999995</v>
      </c>
      <c r="C73" s="2">
        <f aca="true" t="shared" si="11" ref="C73:K73">+(C78+C80+C81+C82)-(B78+B80+B81+B82)</f>
        <v>247050382</v>
      </c>
      <c r="D73" s="2">
        <f t="shared" si="11"/>
        <v>-940516189</v>
      </c>
      <c r="E73" s="2">
        <f t="shared" si="11"/>
        <v>-3079892235</v>
      </c>
      <c r="F73" s="2">
        <f>+(F78+F80+F81+F82)-(D78+D80+D81+D82)</f>
        <v>-3079892235</v>
      </c>
      <c r="G73" s="2">
        <f>+(G78+G80+G81+G82)-(D78+D80+D81+D82)</f>
        <v>-3079892235</v>
      </c>
      <c r="H73" s="2">
        <f>+(H78+H80+H81+H82)-(D78+D80+D81+D82)</f>
        <v>2432304836</v>
      </c>
      <c r="I73" s="2">
        <f>+(I78+I80+I81+I82)-(E78+E80+E81+E82)</f>
        <v>2838153906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103</v>
      </c>
      <c r="B74" s="2">
        <f>+TREND(C74:E74)</f>
        <v>405685294.4999995</v>
      </c>
      <c r="C74" s="2">
        <f>+C73</f>
        <v>247050382</v>
      </c>
      <c r="D74" s="2">
        <f aca="true" t="shared" si="12" ref="D74:K74">+D73</f>
        <v>-940516189</v>
      </c>
      <c r="E74" s="2">
        <f t="shared" si="12"/>
        <v>-3079892235</v>
      </c>
      <c r="F74" s="2">
        <f t="shared" si="12"/>
        <v>-3079892235</v>
      </c>
      <c r="G74" s="2">
        <f t="shared" si="12"/>
        <v>-3079892235</v>
      </c>
      <c r="H74" s="2">
        <f t="shared" si="12"/>
        <v>2432304836</v>
      </c>
      <c r="I74" s="2">
        <f t="shared" si="12"/>
        <v>2838153906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104</v>
      </c>
      <c r="B75" s="2">
        <f>+B84-(((B80+B81+B78)*B70)-B79)</f>
        <v>2167469194.5170436</v>
      </c>
      <c r="C75" s="2">
        <f aca="true" t="shared" si="13" ref="C75:K75">+C84-(((C80+C81+C78)*C70)-C79)</f>
        <v>2907895824.3619895</v>
      </c>
      <c r="D75" s="2">
        <f t="shared" si="13"/>
        <v>1125255407</v>
      </c>
      <c r="E75" s="2">
        <f t="shared" si="13"/>
        <v>-3801776000</v>
      </c>
      <c r="F75" s="2">
        <f t="shared" si="13"/>
        <v>-3801776000</v>
      </c>
      <c r="G75" s="2">
        <f t="shared" si="13"/>
        <v>-3801776000</v>
      </c>
      <c r="H75" s="2">
        <f t="shared" si="13"/>
        <v>7263558562</v>
      </c>
      <c r="I75" s="2">
        <f t="shared" si="13"/>
        <v>4262870305</v>
      </c>
      <c r="J75" s="2">
        <f t="shared" si="13"/>
        <v>3994722404</v>
      </c>
      <c r="K75" s="2">
        <f t="shared" si="13"/>
        <v>4207944882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1306126679</v>
      </c>
      <c r="C77" s="3">
        <v>1387365784</v>
      </c>
      <c r="D77" s="3">
        <v>1453237387</v>
      </c>
      <c r="E77" s="3">
        <v>1839702619</v>
      </c>
      <c r="F77" s="3">
        <v>1839702619</v>
      </c>
      <c r="G77" s="3">
        <v>1839702619</v>
      </c>
      <c r="H77" s="3">
        <v>1580684697</v>
      </c>
      <c r="I77" s="3">
        <v>1958766244</v>
      </c>
      <c r="J77" s="3">
        <v>2064539618</v>
      </c>
      <c r="K77" s="3">
        <v>2176024763</v>
      </c>
    </row>
    <row r="78" spans="1:11" ht="13.5" hidden="1">
      <c r="A78" s="1" t="s">
        <v>67</v>
      </c>
      <c r="B78" s="3">
        <v>4571380</v>
      </c>
      <c r="C78" s="3">
        <v>304067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2816804526</v>
      </c>
      <c r="C79" s="3">
        <v>3779858947</v>
      </c>
      <c r="D79" s="3">
        <v>1125255407</v>
      </c>
      <c r="E79" s="3">
        <v>-3801776000</v>
      </c>
      <c r="F79" s="3">
        <v>-3801776000</v>
      </c>
      <c r="G79" s="3">
        <v>-3801776000</v>
      </c>
      <c r="H79" s="3">
        <v>7263558562</v>
      </c>
      <c r="I79" s="3">
        <v>4262870305</v>
      </c>
      <c r="J79" s="3">
        <v>3994722404</v>
      </c>
      <c r="K79" s="3">
        <v>4207944882</v>
      </c>
    </row>
    <row r="80" spans="1:11" ht="13.5" hidden="1">
      <c r="A80" s="1" t="s">
        <v>69</v>
      </c>
      <c r="B80" s="3">
        <v>720949787</v>
      </c>
      <c r="C80" s="3">
        <v>628351286</v>
      </c>
      <c r="D80" s="3">
        <v>14836909</v>
      </c>
      <c r="E80" s="3">
        <v>-2838153906</v>
      </c>
      <c r="F80" s="3">
        <v>-2838153906</v>
      </c>
      <c r="G80" s="3">
        <v>-2838153906</v>
      </c>
      <c r="H80" s="3">
        <v>789839856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209682969</v>
      </c>
      <c r="C81" s="3">
        <v>553599165</v>
      </c>
      <c r="D81" s="3">
        <v>227046921</v>
      </c>
      <c r="E81" s="3">
        <v>0</v>
      </c>
      <c r="F81" s="3">
        <v>0</v>
      </c>
      <c r="G81" s="3">
        <v>0</v>
      </c>
      <c r="H81" s="3">
        <v>1883124513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0</v>
      </c>
      <c r="D82" s="3">
        <v>-145501</v>
      </c>
      <c r="E82" s="3">
        <v>0</v>
      </c>
      <c r="F82" s="3">
        <v>0</v>
      </c>
      <c r="G82" s="3">
        <v>0</v>
      </c>
      <c r="H82" s="3">
        <v>1078796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906876015</v>
      </c>
      <c r="C83" s="3">
        <v>1023241428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192653692</v>
      </c>
      <c r="C5" s="6">
        <v>211432567</v>
      </c>
      <c r="D5" s="23">
        <v>0</v>
      </c>
      <c r="E5" s="24">
        <v>254955490</v>
      </c>
      <c r="F5" s="6">
        <v>260105030</v>
      </c>
      <c r="G5" s="25">
        <v>260105030</v>
      </c>
      <c r="H5" s="26">
        <v>270172863</v>
      </c>
      <c r="I5" s="24">
        <v>279613000</v>
      </c>
      <c r="J5" s="6">
        <v>300584000</v>
      </c>
      <c r="K5" s="25">
        <v>323127600</v>
      </c>
    </row>
    <row r="6" spans="1:11" ht="12.75">
      <c r="A6" s="22" t="s">
        <v>19</v>
      </c>
      <c r="B6" s="6">
        <v>776577646</v>
      </c>
      <c r="C6" s="6">
        <v>830304415</v>
      </c>
      <c r="D6" s="23">
        <v>0</v>
      </c>
      <c r="E6" s="24">
        <v>949026230</v>
      </c>
      <c r="F6" s="6">
        <v>940199008</v>
      </c>
      <c r="G6" s="25">
        <v>940199008</v>
      </c>
      <c r="H6" s="26">
        <v>933431351</v>
      </c>
      <c r="I6" s="24">
        <v>1036678204</v>
      </c>
      <c r="J6" s="6">
        <v>1103474003</v>
      </c>
      <c r="K6" s="25">
        <v>1174624503</v>
      </c>
    </row>
    <row r="7" spans="1:11" ht="12.75">
      <c r="A7" s="22" t="s">
        <v>20</v>
      </c>
      <c r="B7" s="6">
        <v>30704018</v>
      </c>
      <c r="C7" s="6">
        <v>37303968</v>
      </c>
      <c r="D7" s="23">
        <v>0</v>
      </c>
      <c r="E7" s="24">
        <v>38610375</v>
      </c>
      <c r="F7" s="6">
        <v>44066876</v>
      </c>
      <c r="G7" s="25">
        <v>44066876</v>
      </c>
      <c r="H7" s="26">
        <v>46245723</v>
      </c>
      <c r="I7" s="24">
        <v>43179623</v>
      </c>
      <c r="J7" s="6">
        <v>45351977</v>
      </c>
      <c r="K7" s="25">
        <v>47647791</v>
      </c>
    </row>
    <row r="8" spans="1:11" ht="12.75">
      <c r="A8" s="22" t="s">
        <v>21</v>
      </c>
      <c r="B8" s="6">
        <v>297573818</v>
      </c>
      <c r="C8" s="6">
        <v>310241313</v>
      </c>
      <c r="D8" s="23">
        <v>0</v>
      </c>
      <c r="E8" s="24">
        <v>473230342</v>
      </c>
      <c r="F8" s="6">
        <v>485000155</v>
      </c>
      <c r="G8" s="25">
        <v>485000155</v>
      </c>
      <c r="H8" s="26">
        <v>460258433</v>
      </c>
      <c r="I8" s="24">
        <v>605092063</v>
      </c>
      <c r="J8" s="6">
        <v>582686002</v>
      </c>
      <c r="K8" s="25">
        <v>565614730</v>
      </c>
    </row>
    <row r="9" spans="1:11" ht="12.75">
      <c r="A9" s="22" t="s">
        <v>22</v>
      </c>
      <c r="B9" s="6">
        <v>160937533</v>
      </c>
      <c r="C9" s="6">
        <v>144434209</v>
      </c>
      <c r="D9" s="23">
        <v>0</v>
      </c>
      <c r="E9" s="24">
        <v>202752406</v>
      </c>
      <c r="F9" s="6">
        <v>193817278</v>
      </c>
      <c r="G9" s="25">
        <v>193817278</v>
      </c>
      <c r="H9" s="26">
        <v>207958632</v>
      </c>
      <c r="I9" s="24">
        <v>252386740</v>
      </c>
      <c r="J9" s="6">
        <v>310060564</v>
      </c>
      <c r="K9" s="25">
        <v>330454348</v>
      </c>
    </row>
    <row r="10" spans="1:11" ht="20.25">
      <c r="A10" s="27" t="s">
        <v>94</v>
      </c>
      <c r="B10" s="28">
        <f>SUM(B5:B9)</f>
        <v>1458446707</v>
      </c>
      <c r="C10" s="29">
        <f aca="true" t="shared" si="0" ref="C10:K10">SUM(C5:C9)</f>
        <v>1533716472</v>
      </c>
      <c r="D10" s="30">
        <f t="shared" si="0"/>
        <v>0</v>
      </c>
      <c r="E10" s="28">
        <f t="shared" si="0"/>
        <v>1918574843</v>
      </c>
      <c r="F10" s="29">
        <f t="shared" si="0"/>
        <v>1923188347</v>
      </c>
      <c r="G10" s="31">
        <f t="shared" si="0"/>
        <v>1923188347</v>
      </c>
      <c r="H10" s="32">
        <f t="shared" si="0"/>
        <v>1918067002</v>
      </c>
      <c r="I10" s="28">
        <f t="shared" si="0"/>
        <v>2216949630</v>
      </c>
      <c r="J10" s="29">
        <f t="shared" si="0"/>
        <v>2342156546</v>
      </c>
      <c r="K10" s="31">
        <f t="shared" si="0"/>
        <v>2441468972</v>
      </c>
    </row>
    <row r="11" spans="1:11" ht="12.75">
      <c r="A11" s="22" t="s">
        <v>23</v>
      </c>
      <c r="B11" s="6">
        <v>356462475</v>
      </c>
      <c r="C11" s="6">
        <v>407026729</v>
      </c>
      <c r="D11" s="23">
        <v>0</v>
      </c>
      <c r="E11" s="24">
        <v>538850547</v>
      </c>
      <c r="F11" s="6">
        <v>559562750</v>
      </c>
      <c r="G11" s="25">
        <v>559562750</v>
      </c>
      <c r="H11" s="26">
        <v>518622973</v>
      </c>
      <c r="I11" s="24">
        <v>597372068</v>
      </c>
      <c r="J11" s="6">
        <v>638224925</v>
      </c>
      <c r="K11" s="25">
        <v>682656171</v>
      </c>
    </row>
    <row r="12" spans="1:11" ht="12.75">
      <c r="A12" s="22" t="s">
        <v>24</v>
      </c>
      <c r="B12" s="6">
        <v>17466635</v>
      </c>
      <c r="C12" s="6">
        <v>18800755</v>
      </c>
      <c r="D12" s="23">
        <v>0</v>
      </c>
      <c r="E12" s="24">
        <v>18649070</v>
      </c>
      <c r="F12" s="6">
        <v>21449070</v>
      </c>
      <c r="G12" s="25">
        <v>21449070</v>
      </c>
      <c r="H12" s="26">
        <v>22017243</v>
      </c>
      <c r="I12" s="24">
        <v>23942803</v>
      </c>
      <c r="J12" s="6">
        <v>25139943</v>
      </c>
      <c r="K12" s="25">
        <v>26396940</v>
      </c>
    </row>
    <row r="13" spans="1:11" ht="12.75">
      <c r="A13" s="22" t="s">
        <v>95</v>
      </c>
      <c r="B13" s="6">
        <v>141581653</v>
      </c>
      <c r="C13" s="6">
        <v>155475217</v>
      </c>
      <c r="D13" s="23">
        <v>0</v>
      </c>
      <c r="E13" s="24">
        <v>162428729</v>
      </c>
      <c r="F13" s="6">
        <v>162428729</v>
      </c>
      <c r="G13" s="25">
        <v>162428729</v>
      </c>
      <c r="H13" s="26">
        <v>142899558</v>
      </c>
      <c r="I13" s="24">
        <v>162816890</v>
      </c>
      <c r="J13" s="6">
        <v>147098970</v>
      </c>
      <c r="K13" s="25">
        <v>141130380</v>
      </c>
    </row>
    <row r="14" spans="1:11" ht="12.75">
      <c r="A14" s="22" t="s">
        <v>25</v>
      </c>
      <c r="B14" s="6">
        <v>48714951</v>
      </c>
      <c r="C14" s="6">
        <v>44109262</v>
      </c>
      <c r="D14" s="23">
        <v>0</v>
      </c>
      <c r="E14" s="24">
        <v>32340016</v>
      </c>
      <c r="F14" s="6">
        <v>32340016</v>
      </c>
      <c r="G14" s="25">
        <v>32340016</v>
      </c>
      <c r="H14" s="26">
        <v>42264368</v>
      </c>
      <c r="I14" s="24">
        <v>36143780</v>
      </c>
      <c r="J14" s="6">
        <v>33815623</v>
      </c>
      <c r="K14" s="25">
        <v>34259574</v>
      </c>
    </row>
    <row r="15" spans="1:11" ht="12.75">
      <c r="A15" s="22" t="s">
        <v>26</v>
      </c>
      <c r="B15" s="6">
        <v>360060684</v>
      </c>
      <c r="C15" s="6">
        <v>437823284</v>
      </c>
      <c r="D15" s="23">
        <v>0</v>
      </c>
      <c r="E15" s="24">
        <v>478468890</v>
      </c>
      <c r="F15" s="6">
        <v>469961784</v>
      </c>
      <c r="G15" s="25">
        <v>469961784</v>
      </c>
      <c r="H15" s="26">
        <v>478571823</v>
      </c>
      <c r="I15" s="24">
        <v>537835756</v>
      </c>
      <c r="J15" s="6">
        <v>575699051</v>
      </c>
      <c r="K15" s="25">
        <v>615510827</v>
      </c>
    </row>
    <row r="16" spans="1:11" ht="12.75">
      <c r="A16" s="22" t="s">
        <v>21</v>
      </c>
      <c r="B16" s="6">
        <v>2971834</v>
      </c>
      <c r="C16" s="6">
        <v>121750</v>
      </c>
      <c r="D16" s="23">
        <v>0</v>
      </c>
      <c r="E16" s="24">
        <v>212000</v>
      </c>
      <c r="F16" s="6">
        <v>63914471</v>
      </c>
      <c r="G16" s="25">
        <v>63914471</v>
      </c>
      <c r="H16" s="26">
        <v>65525472</v>
      </c>
      <c r="I16" s="24">
        <v>69450380</v>
      </c>
      <c r="J16" s="6">
        <v>91968426</v>
      </c>
      <c r="K16" s="25">
        <v>100716125</v>
      </c>
    </row>
    <row r="17" spans="1:11" ht="12.75">
      <c r="A17" s="22" t="s">
        <v>27</v>
      </c>
      <c r="B17" s="6">
        <v>552056384</v>
      </c>
      <c r="C17" s="6">
        <v>555075607</v>
      </c>
      <c r="D17" s="23">
        <v>0</v>
      </c>
      <c r="E17" s="24">
        <v>725246116</v>
      </c>
      <c r="F17" s="6">
        <v>653520373</v>
      </c>
      <c r="G17" s="25">
        <v>653520373</v>
      </c>
      <c r="H17" s="26">
        <v>655302813</v>
      </c>
      <c r="I17" s="24">
        <v>842445417</v>
      </c>
      <c r="J17" s="6">
        <v>873835059</v>
      </c>
      <c r="K17" s="25">
        <v>865549630</v>
      </c>
    </row>
    <row r="18" spans="1:11" ht="12.75">
      <c r="A18" s="33" t="s">
        <v>28</v>
      </c>
      <c r="B18" s="34">
        <f>SUM(B11:B17)</f>
        <v>1479314616</v>
      </c>
      <c r="C18" s="35">
        <f aca="true" t="shared" si="1" ref="C18:K18">SUM(C11:C17)</f>
        <v>1618432604</v>
      </c>
      <c r="D18" s="36">
        <f t="shared" si="1"/>
        <v>0</v>
      </c>
      <c r="E18" s="34">
        <f t="shared" si="1"/>
        <v>1956195368</v>
      </c>
      <c r="F18" s="35">
        <f t="shared" si="1"/>
        <v>1963177193</v>
      </c>
      <c r="G18" s="37">
        <f t="shared" si="1"/>
        <v>1963177193</v>
      </c>
      <c r="H18" s="38">
        <f t="shared" si="1"/>
        <v>1925204250</v>
      </c>
      <c r="I18" s="34">
        <f t="shared" si="1"/>
        <v>2270007094</v>
      </c>
      <c r="J18" s="35">
        <f t="shared" si="1"/>
        <v>2385781997</v>
      </c>
      <c r="K18" s="37">
        <f t="shared" si="1"/>
        <v>2466219647</v>
      </c>
    </row>
    <row r="19" spans="1:11" ht="12.75">
      <c r="A19" s="33" t="s">
        <v>29</v>
      </c>
      <c r="B19" s="39">
        <f>+B10-B18</f>
        <v>-20867909</v>
      </c>
      <c r="C19" s="40">
        <f aca="true" t="shared" si="2" ref="C19:K19">+C10-C18</f>
        <v>-84716132</v>
      </c>
      <c r="D19" s="41">
        <f t="shared" si="2"/>
        <v>0</v>
      </c>
      <c r="E19" s="39">
        <f t="shared" si="2"/>
        <v>-37620525</v>
      </c>
      <c r="F19" s="40">
        <f t="shared" si="2"/>
        <v>-39988846</v>
      </c>
      <c r="G19" s="42">
        <f t="shared" si="2"/>
        <v>-39988846</v>
      </c>
      <c r="H19" s="43">
        <f t="shared" si="2"/>
        <v>-7137248</v>
      </c>
      <c r="I19" s="39">
        <f t="shared" si="2"/>
        <v>-53057464</v>
      </c>
      <c r="J19" s="40">
        <f t="shared" si="2"/>
        <v>-43625451</v>
      </c>
      <c r="K19" s="42">
        <f t="shared" si="2"/>
        <v>-24750675</v>
      </c>
    </row>
    <row r="20" spans="1:11" ht="20.25">
      <c r="A20" s="44" t="s">
        <v>30</v>
      </c>
      <c r="B20" s="45">
        <v>129417167</v>
      </c>
      <c r="C20" s="46">
        <v>149590523</v>
      </c>
      <c r="D20" s="47">
        <v>0</v>
      </c>
      <c r="E20" s="45">
        <v>175957898</v>
      </c>
      <c r="F20" s="46">
        <v>136179883</v>
      </c>
      <c r="G20" s="48">
        <v>136179883</v>
      </c>
      <c r="H20" s="49">
        <v>114410248</v>
      </c>
      <c r="I20" s="45">
        <v>62478891</v>
      </c>
      <c r="J20" s="46">
        <v>55111851</v>
      </c>
      <c r="K20" s="48">
        <v>57017451</v>
      </c>
    </row>
    <row r="21" spans="1:11" ht="12.75">
      <c r="A21" s="22" t="s">
        <v>96</v>
      </c>
      <c r="B21" s="50">
        <v>0</v>
      </c>
      <c r="C21" s="51">
        <v>0</v>
      </c>
      <c r="D21" s="52">
        <v>0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97</v>
      </c>
      <c r="B22" s="56">
        <f>SUM(B19:B21)</f>
        <v>108549258</v>
      </c>
      <c r="C22" s="57">
        <f aca="true" t="shared" si="3" ref="C22:K22">SUM(C19:C21)</f>
        <v>64874391</v>
      </c>
      <c r="D22" s="58">
        <f t="shared" si="3"/>
        <v>0</v>
      </c>
      <c r="E22" s="56">
        <f t="shared" si="3"/>
        <v>138337373</v>
      </c>
      <c r="F22" s="57">
        <f t="shared" si="3"/>
        <v>96191037</v>
      </c>
      <c r="G22" s="59">
        <f t="shared" si="3"/>
        <v>96191037</v>
      </c>
      <c r="H22" s="60">
        <f t="shared" si="3"/>
        <v>107273000</v>
      </c>
      <c r="I22" s="56">
        <f t="shared" si="3"/>
        <v>9421427</v>
      </c>
      <c r="J22" s="57">
        <f t="shared" si="3"/>
        <v>11486400</v>
      </c>
      <c r="K22" s="59">
        <f t="shared" si="3"/>
        <v>32266776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108549258</v>
      </c>
      <c r="C24" s="40">
        <f aca="true" t="shared" si="4" ref="C24:K24">SUM(C22:C23)</f>
        <v>64874391</v>
      </c>
      <c r="D24" s="41">
        <f t="shared" si="4"/>
        <v>0</v>
      </c>
      <c r="E24" s="39">
        <f t="shared" si="4"/>
        <v>138337373</v>
      </c>
      <c r="F24" s="40">
        <f t="shared" si="4"/>
        <v>96191037</v>
      </c>
      <c r="G24" s="42">
        <f t="shared" si="4"/>
        <v>96191037</v>
      </c>
      <c r="H24" s="43">
        <f t="shared" si="4"/>
        <v>107273000</v>
      </c>
      <c r="I24" s="39">
        <f t="shared" si="4"/>
        <v>9421427</v>
      </c>
      <c r="J24" s="40">
        <f t="shared" si="4"/>
        <v>11486400</v>
      </c>
      <c r="K24" s="42">
        <f t="shared" si="4"/>
        <v>32266776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218381326</v>
      </c>
      <c r="C27" s="7">
        <v>213537390</v>
      </c>
      <c r="D27" s="69">
        <v>0</v>
      </c>
      <c r="E27" s="70">
        <v>429107665</v>
      </c>
      <c r="F27" s="7">
        <v>334001202</v>
      </c>
      <c r="G27" s="71">
        <v>334001202</v>
      </c>
      <c r="H27" s="72">
        <v>243235951</v>
      </c>
      <c r="I27" s="70">
        <v>344772281</v>
      </c>
      <c r="J27" s="7">
        <v>383913922</v>
      </c>
      <c r="K27" s="71">
        <v>353039514</v>
      </c>
    </row>
    <row r="28" spans="1:11" ht="12.75">
      <c r="A28" s="73" t="s">
        <v>34</v>
      </c>
      <c r="B28" s="6">
        <v>129417166</v>
      </c>
      <c r="C28" s="6">
        <v>145811751</v>
      </c>
      <c r="D28" s="23">
        <v>0</v>
      </c>
      <c r="E28" s="24">
        <v>180622601</v>
      </c>
      <c r="F28" s="6">
        <v>129323743</v>
      </c>
      <c r="G28" s="25">
        <v>129323743</v>
      </c>
      <c r="H28" s="26">
        <v>113832964</v>
      </c>
      <c r="I28" s="24">
        <v>60820697</v>
      </c>
      <c r="J28" s="6">
        <v>54766496</v>
      </c>
      <c r="K28" s="25">
        <v>61023516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13820749</v>
      </c>
      <c r="C30" s="6">
        <v>18492538</v>
      </c>
      <c r="D30" s="23">
        <v>0</v>
      </c>
      <c r="E30" s="24">
        <v>81544397</v>
      </c>
      <c r="F30" s="6">
        <v>25008003</v>
      </c>
      <c r="G30" s="25">
        <v>25008003</v>
      </c>
      <c r="H30" s="26">
        <v>18776017</v>
      </c>
      <c r="I30" s="24">
        <v>144695032</v>
      </c>
      <c r="J30" s="6">
        <v>126635348</v>
      </c>
      <c r="K30" s="25">
        <v>92004595</v>
      </c>
    </row>
    <row r="31" spans="1:11" ht="12.75">
      <c r="A31" s="22" t="s">
        <v>36</v>
      </c>
      <c r="B31" s="6">
        <v>75143410</v>
      </c>
      <c r="C31" s="6">
        <v>49233103</v>
      </c>
      <c r="D31" s="23">
        <v>0</v>
      </c>
      <c r="E31" s="24">
        <v>160858057</v>
      </c>
      <c r="F31" s="6">
        <v>172926988</v>
      </c>
      <c r="G31" s="25">
        <v>172926988</v>
      </c>
      <c r="H31" s="26">
        <v>110626970</v>
      </c>
      <c r="I31" s="24">
        <v>138856552</v>
      </c>
      <c r="J31" s="6">
        <v>202112078</v>
      </c>
      <c r="K31" s="25">
        <v>199611403</v>
      </c>
    </row>
    <row r="32" spans="1:11" ht="12.75">
      <c r="A32" s="33" t="s">
        <v>37</v>
      </c>
      <c r="B32" s="7">
        <f>SUM(B28:B31)</f>
        <v>218381325</v>
      </c>
      <c r="C32" s="7">
        <f aca="true" t="shared" si="5" ref="C32:K32">SUM(C28:C31)</f>
        <v>213537392</v>
      </c>
      <c r="D32" s="69">
        <f t="shared" si="5"/>
        <v>0</v>
      </c>
      <c r="E32" s="70">
        <f t="shared" si="5"/>
        <v>423025055</v>
      </c>
      <c r="F32" s="7">
        <f t="shared" si="5"/>
        <v>327258734</v>
      </c>
      <c r="G32" s="71">
        <f t="shared" si="5"/>
        <v>327258734</v>
      </c>
      <c r="H32" s="72">
        <f t="shared" si="5"/>
        <v>243235951</v>
      </c>
      <c r="I32" s="70">
        <f t="shared" si="5"/>
        <v>344372281</v>
      </c>
      <c r="J32" s="7">
        <f t="shared" si="5"/>
        <v>383513922</v>
      </c>
      <c r="K32" s="71">
        <f t="shared" si="5"/>
        <v>352639514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731154345</v>
      </c>
      <c r="C35" s="6">
        <v>823003650</v>
      </c>
      <c r="D35" s="23">
        <v>0</v>
      </c>
      <c r="E35" s="24">
        <v>-290770292</v>
      </c>
      <c r="F35" s="6">
        <v>-237810165</v>
      </c>
      <c r="G35" s="25">
        <v>-237810165</v>
      </c>
      <c r="H35" s="26">
        <v>-78760065</v>
      </c>
      <c r="I35" s="24">
        <v>-335350854</v>
      </c>
      <c r="J35" s="6">
        <v>-372427522</v>
      </c>
      <c r="K35" s="25">
        <v>-320772738</v>
      </c>
    </row>
    <row r="36" spans="1:11" ht="12.75">
      <c r="A36" s="22" t="s">
        <v>40</v>
      </c>
      <c r="B36" s="6">
        <v>2867207099</v>
      </c>
      <c r="C36" s="6">
        <v>2922171716</v>
      </c>
      <c r="D36" s="23">
        <v>0</v>
      </c>
      <c r="E36" s="24">
        <v>429107665</v>
      </c>
      <c r="F36" s="6">
        <v>334001202</v>
      </c>
      <c r="G36" s="25">
        <v>334001202</v>
      </c>
      <c r="H36" s="26">
        <v>102979564</v>
      </c>
      <c r="I36" s="24">
        <v>344772281</v>
      </c>
      <c r="J36" s="6">
        <v>383913922</v>
      </c>
      <c r="K36" s="25">
        <v>353039514</v>
      </c>
    </row>
    <row r="37" spans="1:11" ht="12.75">
      <c r="A37" s="22" t="s">
        <v>41</v>
      </c>
      <c r="B37" s="6">
        <v>343502172</v>
      </c>
      <c r="C37" s="6">
        <v>422944746</v>
      </c>
      <c r="D37" s="23">
        <v>0</v>
      </c>
      <c r="E37" s="24">
        <v>63887675</v>
      </c>
      <c r="F37" s="6">
        <v>63887675</v>
      </c>
      <c r="G37" s="25">
        <v>63887675</v>
      </c>
      <c r="H37" s="26">
        <v>-114410985</v>
      </c>
      <c r="I37" s="24">
        <v>13913522</v>
      </c>
      <c r="J37" s="6">
        <v>784798</v>
      </c>
      <c r="K37" s="25">
        <v>841451</v>
      </c>
    </row>
    <row r="38" spans="1:11" ht="12.75">
      <c r="A38" s="22" t="s">
        <v>42</v>
      </c>
      <c r="B38" s="6">
        <v>541221324</v>
      </c>
      <c r="C38" s="6">
        <v>537993517</v>
      </c>
      <c r="D38" s="23">
        <v>0</v>
      </c>
      <c r="E38" s="24">
        <v>0</v>
      </c>
      <c r="F38" s="6">
        <v>0</v>
      </c>
      <c r="G38" s="25">
        <v>0</v>
      </c>
      <c r="H38" s="26">
        <v>8384185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2713637948</v>
      </c>
      <c r="C39" s="6">
        <v>2784237104</v>
      </c>
      <c r="D39" s="23">
        <v>0</v>
      </c>
      <c r="E39" s="24">
        <v>-63887675</v>
      </c>
      <c r="F39" s="6">
        <v>-63887675</v>
      </c>
      <c r="G39" s="25">
        <v>-63887675</v>
      </c>
      <c r="H39" s="26">
        <v>22973309</v>
      </c>
      <c r="I39" s="24">
        <v>-54433702</v>
      </c>
      <c r="J39" s="6">
        <v>-38127473</v>
      </c>
      <c r="K39" s="25">
        <v>-35881243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279107631</v>
      </c>
      <c r="C42" s="6">
        <v>374144007</v>
      </c>
      <c r="D42" s="23">
        <v>0</v>
      </c>
      <c r="E42" s="24">
        <v>-531841108</v>
      </c>
      <c r="F42" s="6">
        <v>-566188486</v>
      </c>
      <c r="G42" s="25">
        <v>-566188486</v>
      </c>
      <c r="H42" s="26">
        <v>1668121057</v>
      </c>
      <c r="I42" s="24">
        <v>-724776320</v>
      </c>
      <c r="J42" s="6">
        <v>-801739988</v>
      </c>
      <c r="K42" s="25">
        <v>-854733813</v>
      </c>
    </row>
    <row r="43" spans="1:11" ht="12.75">
      <c r="A43" s="22" t="s">
        <v>46</v>
      </c>
      <c r="B43" s="6">
        <v>-210540684</v>
      </c>
      <c r="C43" s="6">
        <v>-211024886</v>
      </c>
      <c r="D43" s="23">
        <v>0</v>
      </c>
      <c r="E43" s="24">
        <v>-429107665</v>
      </c>
      <c r="F43" s="6">
        <v>-334001202</v>
      </c>
      <c r="G43" s="25">
        <v>-334001202</v>
      </c>
      <c r="H43" s="26">
        <v>224508479</v>
      </c>
      <c r="I43" s="24">
        <v>-344772281</v>
      </c>
      <c r="J43" s="6">
        <v>-383913922</v>
      </c>
      <c r="K43" s="25">
        <v>-353039514</v>
      </c>
    </row>
    <row r="44" spans="1:11" ht="12.75">
      <c r="A44" s="22" t="s">
        <v>47</v>
      </c>
      <c r="B44" s="6">
        <v>-49124825</v>
      </c>
      <c r="C44" s="6">
        <v>-23001014</v>
      </c>
      <c r="D44" s="23">
        <v>0</v>
      </c>
      <c r="E44" s="24">
        <v>0</v>
      </c>
      <c r="F44" s="6">
        <v>0</v>
      </c>
      <c r="G44" s="25">
        <v>0</v>
      </c>
      <c r="H44" s="26">
        <v>21590898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365322658</v>
      </c>
      <c r="C45" s="7">
        <v>505440767</v>
      </c>
      <c r="D45" s="69">
        <v>0</v>
      </c>
      <c r="E45" s="70">
        <v>-960948773</v>
      </c>
      <c r="F45" s="7">
        <v>-900189688</v>
      </c>
      <c r="G45" s="71">
        <v>-900189688</v>
      </c>
      <c r="H45" s="72">
        <v>1914220434</v>
      </c>
      <c r="I45" s="70">
        <v>-1069548601</v>
      </c>
      <c r="J45" s="7">
        <v>-1185653910</v>
      </c>
      <c r="K45" s="71">
        <v>-1207773327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365322658</v>
      </c>
      <c r="C48" s="6">
        <v>505440767</v>
      </c>
      <c r="D48" s="23">
        <v>0</v>
      </c>
      <c r="E48" s="24">
        <v>-1124013502</v>
      </c>
      <c r="F48" s="6">
        <v>-1063090117</v>
      </c>
      <c r="G48" s="25">
        <v>-1063090117</v>
      </c>
      <c r="H48" s="26">
        <v>-165559074</v>
      </c>
      <c r="I48" s="24">
        <v>-1233039651</v>
      </c>
      <c r="J48" s="6">
        <v>-1333467490</v>
      </c>
      <c r="K48" s="25">
        <v>-1349661197</v>
      </c>
    </row>
    <row r="49" spans="1:11" ht="12.75">
      <c r="A49" s="22" t="s">
        <v>51</v>
      </c>
      <c r="B49" s="6">
        <f>+B75</f>
        <v>11114145.707371473</v>
      </c>
      <c r="C49" s="6">
        <f aca="true" t="shared" si="6" ref="C49:K49">+C75</f>
        <v>143971885.01541746</v>
      </c>
      <c r="D49" s="23">
        <f t="shared" si="6"/>
        <v>62941145</v>
      </c>
      <c r="E49" s="24">
        <f t="shared" si="6"/>
        <v>-149208910.90235305</v>
      </c>
      <c r="F49" s="6">
        <f t="shared" si="6"/>
        <v>-147653448.49962604</v>
      </c>
      <c r="G49" s="25">
        <f t="shared" si="6"/>
        <v>-147653448.49962604</v>
      </c>
      <c r="H49" s="26">
        <f t="shared" si="6"/>
        <v>-313952755.05651593</v>
      </c>
      <c r="I49" s="24">
        <f t="shared" si="6"/>
        <v>-229790536.99781293</v>
      </c>
      <c r="J49" s="6">
        <f t="shared" si="6"/>
        <v>-293990850.15814</v>
      </c>
      <c r="K49" s="25">
        <f t="shared" si="6"/>
        <v>-327404223.7521357</v>
      </c>
    </row>
    <row r="50" spans="1:11" ht="12.75">
      <c r="A50" s="33" t="s">
        <v>52</v>
      </c>
      <c r="B50" s="7">
        <f>+B48-B49</f>
        <v>354208512.2926285</v>
      </c>
      <c r="C50" s="7">
        <f aca="true" t="shared" si="7" ref="C50:K50">+C48-C49</f>
        <v>361468881.98458254</v>
      </c>
      <c r="D50" s="69">
        <f t="shared" si="7"/>
        <v>-62941145</v>
      </c>
      <c r="E50" s="70">
        <f t="shared" si="7"/>
        <v>-974804591.097647</v>
      </c>
      <c r="F50" s="7">
        <f t="shared" si="7"/>
        <v>-915436668.500374</v>
      </c>
      <c r="G50" s="71">
        <f t="shared" si="7"/>
        <v>-915436668.500374</v>
      </c>
      <c r="H50" s="72">
        <f t="shared" si="7"/>
        <v>148393681.05651593</v>
      </c>
      <c r="I50" s="70">
        <f t="shared" si="7"/>
        <v>-1003249114.002187</v>
      </c>
      <c r="J50" s="7">
        <f t="shared" si="7"/>
        <v>-1039476639.84186</v>
      </c>
      <c r="K50" s="71">
        <f t="shared" si="7"/>
        <v>-1022256973.2478642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2925893326</v>
      </c>
      <c r="C53" s="6">
        <v>2921656416</v>
      </c>
      <c r="D53" s="23">
        <v>0</v>
      </c>
      <c r="E53" s="24">
        <v>429107665</v>
      </c>
      <c r="F53" s="6">
        <v>334001202</v>
      </c>
      <c r="G53" s="25">
        <v>334001202</v>
      </c>
      <c r="H53" s="26">
        <v>170368645</v>
      </c>
      <c r="I53" s="24">
        <v>344772281</v>
      </c>
      <c r="J53" s="6">
        <v>383913922</v>
      </c>
      <c r="K53" s="25">
        <v>353039514</v>
      </c>
    </row>
    <row r="54" spans="1:11" ht="12.75">
      <c r="A54" s="22" t="s">
        <v>55</v>
      </c>
      <c r="B54" s="6">
        <v>141581653</v>
      </c>
      <c r="C54" s="6">
        <v>155475217</v>
      </c>
      <c r="D54" s="23">
        <v>0</v>
      </c>
      <c r="E54" s="24">
        <v>162428729</v>
      </c>
      <c r="F54" s="6">
        <v>162428729</v>
      </c>
      <c r="G54" s="25">
        <v>162428729</v>
      </c>
      <c r="H54" s="26">
        <v>142899558</v>
      </c>
      <c r="I54" s="24">
        <v>162816890</v>
      </c>
      <c r="J54" s="6">
        <v>147098970</v>
      </c>
      <c r="K54" s="25">
        <v>141130380</v>
      </c>
    </row>
    <row r="55" spans="1:11" ht="12.75">
      <c r="A55" s="22" t="s">
        <v>56</v>
      </c>
      <c r="B55" s="6">
        <v>48827847</v>
      </c>
      <c r="C55" s="6">
        <v>9618291</v>
      </c>
      <c r="D55" s="23">
        <v>0</v>
      </c>
      <c r="E55" s="24">
        <v>185190872</v>
      </c>
      <c r="F55" s="6">
        <v>155769667</v>
      </c>
      <c r="G55" s="25">
        <v>155769667</v>
      </c>
      <c r="H55" s="26">
        <v>122298654</v>
      </c>
      <c r="I55" s="24">
        <v>154601424</v>
      </c>
      <c r="J55" s="6">
        <v>174417381</v>
      </c>
      <c r="K55" s="25">
        <v>132560600</v>
      </c>
    </row>
    <row r="56" spans="1:11" ht="12.75">
      <c r="A56" s="22" t="s">
        <v>57</v>
      </c>
      <c r="B56" s="6">
        <v>79602028</v>
      </c>
      <c r="C56" s="6">
        <v>91716009</v>
      </c>
      <c r="D56" s="23">
        <v>0</v>
      </c>
      <c r="E56" s="24">
        <v>49595662</v>
      </c>
      <c r="F56" s="6">
        <v>53049098</v>
      </c>
      <c r="G56" s="25">
        <v>53049098</v>
      </c>
      <c r="H56" s="26">
        <v>74645928</v>
      </c>
      <c r="I56" s="24">
        <v>60657937</v>
      </c>
      <c r="J56" s="6">
        <v>69516913</v>
      </c>
      <c r="K56" s="25">
        <v>77714353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82937751</v>
      </c>
      <c r="C59" s="6">
        <v>101035838</v>
      </c>
      <c r="D59" s="23">
        <v>87691789</v>
      </c>
      <c r="E59" s="24">
        <v>132416611</v>
      </c>
      <c r="F59" s="6">
        <v>132416611</v>
      </c>
      <c r="G59" s="25">
        <v>132416611</v>
      </c>
      <c r="H59" s="26">
        <v>132416611</v>
      </c>
      <c r="I59" s="24">
        <v>130034145</v>
      </c>
      <c r="J59" s="6">
        <v>140402000</v>
      </c>
      <c r="K59" s="25">
        <v>151672000</v>
      </c>
    </row>
    <row r="60" spans="1:11" ht="12.75">
      <c r="A60" s="90" t="s">
        <v>60</v>
      </c>
      <c r="B60" s="6">
        <v>62061370</v>
      </c>
      <c r="C60" s="6">
        <v>64158801</v>
      </c>
      <c r="D60" s="23">
        <v>54850949</v>
      </c>
      <c r="E60" s="24">
        <v>57298414</v>
      </c>
      <c r="F60" s="6">
        <v>49926394</v>
      </c>
      <c r="G60" s="25">
        <v>49926394</v>
      </c>
      <c r="H60" s="26">
        <v>49926394</v>
      </c>
      <c r="I60" s="24">
        <v>38700000</v>
      </c>
      <c r="J60" s="6">
        <v>41602500</v>
      </c>
      <c r="K60" s="25">
        <v>44722700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1215</v>
      </c>
      <c r="C62" s="98">
        <v>1115</v>
      </c>
      <c r="D62" s="99">
        <v>1317</v>
      </c>
      <c r="E62" s="97">
        <v>1357</v>
      </c>
      <c r="F62" s="98">
        <v>1357</v>
      </c>
      <c r="G62" s="99">
        <v>1357</v>
      </c>
      <c r="H62" s="100">
        <v>1357</v>
      </c>
      <c r="I62" s="97">
        <v>1397</v>
      </c>
      <c r="J62" s="98">
        <v>1439</v>
      </c>
      <c r="K62" s="99">
        <v>1481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4419</v>
      </c>
      <c r="C64" s="98">
        <v>3606</v>
      </c>
      <c r="D64" s="99">
        <v>3786</v>
      </c>
      <c r="E64" s="97">
        <v>3976</v>
      </c>
      <c r="F64" s="98">
        <v>3976</v>
      </c>
      <c r="G64" s="99">
        <v>3976</v>
      </c>
      <c r="H64" s="100">
        <v>3976</v>
      </c>
      <c r="I64" s="97">
        <v>4174</v>
      </c>
      <c r="J64" s="98">
        <v>4425</v>
      </c>
      <c r="K64" s="99">
        <v>4557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0.9069565047978235</v>
      </c>
      <c r="C70" s="5">
        <f aca="true" t="shared" si="8" ref="C70:K70">IF(ISERROR(C71/C72),0,(C71/C72))</f>
        <v>0.9355327891749712</v>
      </c>
      <c r="D70" s="5">
        <f t="shared" si="8"/>
        <v>0</v>
      </c>
      <c r="E70" s="5">
        <f t="shared" si="8"/>
        <v>0.3865875425523756</v>
      </c>
      <c r="F70" s="5">
        <f t="shared" si="8"/>
        <v>0.3884330180598232</v>
      </c>
      <c r="G70" s="5">
        <f t="shared" si="8"/>
        <v>0.3884330180598232</v>
      </c>
      <c r="H70" s="5">
        <f t="shared" si="8"/>
        <v>2.376263078014798</v>
      </c>
      <c r="I70" s="5">
        <f t="shared" si="8"/>
        <v>0.409648538810731</v>
      </c>
      <c r="J70" s="5">
        <f t="shared" si="8"/>
        <v>0.42199883840641683</v>
      </c>
      <c r="K70" s="5">
        <f t="shared" si="8"/>
        <v>0.42013676504086017</v>
      </c>
    </row>
    <row r="71" spans="1:11" ht="12.75" hidden="1">
      <c r="A71" s="2" t="s">
        <v>100</v>
      </c>
      <c r="B71" s="2">
        <f>+B83</f>
        <v>1020707064</v>
      </c>
      <c r="C71" s="2">
        <f aca="true" t="shared" si="9" ref="C71:K71">+C83</f>
        <v>1105540066</v>
      </c>
      <c r="D71" s="2">
        <f t="shared" si="9"/>
        <v>0</v>
      </c>
      <c r="E71" s="2">
        <f t="shared" si="9"/>
        <v>541581636</v>
      </c>
      <c r="F71" s="2">
        <f t="shared" si="9"/>
        <v>539267784</v>
      </c>
      <c r="G71" s="2">
        <f t="shared" si="9"/>
        <v>539267784</v>
      </c>
      <c r="H71" s="2">
        <f t="shared" si="9"/>
        <v>3344469302</v>
      </c>
      <c r="I71" s="2">
        <f t="shared" si="9"/>
        <v>640109447</v>
      </c>
      <c r="J71" s="2">
        <f t="shared" si="9"/>
        <v>720654914</v>
      </c>
      <c r="K71" s="2">
        <f t="shared" si="9"/>
        <v>765273152</v>
      </c>
    </row>
    <row r="72" spans="1:11" ht="12.75" hidden="1">
      <c r="A72" s="2" t="s">
        <v>101</v>
      </c>
      <c r="B72" s="2">
        <f>+B77</f>
        <v>1125420082</v>
      </c>
      <c r="C72" s="2">
        <f aca="true" t="shared" si="10" ref="C72:K72">+C77</f>
        <v>1181722414</v>
      </c>
      <c r="D72" s="2">
        <f t="shared" si="10"/>
        <v>0</v>
      </c>
      <c r="E72" s="2">
        <f t="shared" si="10"/>
        <v>1400928836</v>
      </c>
      <c r="F72" s="2">
        <f t="shared" si="10"/>
        <v>1388316026</v>
      </c>
      <c r="G72" s="2">
        <f t="shared" si="10"/>
        <v>1388316026</v>
      </c>
      <c r="H72" s="2">
        <f t="shared" si="10"/>
        <v>1407449088</v>
      </c>
      <c r="I72" s="2">
        <f t="shared" si="10"/>
        <v>1562582034</v>
      </c>
      <c r="J72" s="2">
        <f t="shared" si="10"/>
        <v>1707717767</v>
      </c>
      <c r="K72" s="2">
        <f t="shared" si="10"/>
        <v>1821485801</v>
      </c>
    </row>
    <row r="73" spans="1:11" ht="12.75" hidden="1">
      <c r="A73" s="2" t="s">
        <v>102</v>
      </c>
      <c r="B73" s="2">
        <f>+B74</f>
        <v>-227158754.6666665</v>
      </c>
      <c r="C73" s="2">
        <f aca="true" t="shared" si="11" ref="C73:K73">+(C78+C80+C81+C82)-(B78+B80+B81+B82)</f>
        <v>-39591770</v>
      </c>
      <c r="D73" s="2">
        <f t="shared" si="11"/>
        <v>-165875234</v>
      </c>
      <c r="E73" s="2">
        <f t="shared" si="11"/>
        <v>833243210</v>
      </c>
      <c r="F73" s="2">
        <f>+(F78+F80+F81+F82)-(D78+D80+D81+D82)</f>
        <v>825279952</v>
      </c>
      <c r="G73" s="2">
        <f>+(G78+G80+G81+G82)-(D78+D80+D81+D82)</f>
        <v>825279952</v>
      </c>
      <c r="H73" s="2">
        <f>+(H78+H80+H81+H82)-(D78+D80+D81+D82)</f>
        <v>101068305</v>
      </c>
      <c r="I73" s="2">
        <f>+(I78+I80+I81+I82)-(E78+E80+E81+E82)</f>
        <v>64445587</v>
      </c>
      <c r="J73" s="2">
        <f t="shared" si="11"/>
        <v>63351171</v>
      </c>
      <c r="K73" s="2">
        <f t="shared" si="11"/>
        <v>67848491</v>
      </c>
    </row>
    <row r="74" spans="1:11" ht="12.75" hidden="1">
      <c r="A74" s="2" t="s">
        <v>103</v>
      </c>
      <c r="B74" s="2">
        <f>+TREND(C74:E74)</f>
        <v>-227158754.6666665</v>
      </c>
      <c r="C74" s="2">
        <f>+C73</f>
        <v>-39591770</v>
      </c>
      <c r="D74" s="2">
        <f aca="true" t="shared" si="12" ref="D74:K74">+D73</f>
        <v>-165875234</v>
      </c>
      <c r="E74" s="2">
        <f t="shared" si="12"/>
        <v>833243210</v>
      </c>
      <c r="F74" s="2">
        <f t="shared" si="12"/>
        <v>825279952</v>
      </c>
      <c r="G74" s="2">
        <f t="shared" si="12"/>
        <v>825279952</v>
      </c>
      <c r="H74" s="2">
        <f t="shared" si="12"/>
        <v>101068305</v>
      </c>
      <c r="I74" s="2">
        <f t="shared" si="12"/>
        <v>64445587</v>
      </c>
      <c r="J74" s="2">
        <f t="shared" si="12"/>
        <v>63351171</v>
      </c>
      <c r="K74" s="2">
        <f t="shared" si="12"/>
        <v>67848491</v>
      </c>
    </row>
    <row r="75" spans="1:11" ht="12.75" hidden="1">
      <c r="A75" s="2" t="s">
        <v>104</v>
      </c>
      <c r="B75" s="2">
        <f>+B84-(((B80+B81+B78)*B70)-B79)</f>
        <v>11114145.707371473</v>
      </c>
      <c r="C75" s="2">
        <f aca="true" t="shared" si="13" ref="C75:K75">+C84-(((C80+C81+C78)*C70)-C79)</f>
        <v>143971885.01541746</v>
      </c>
      <c r="D75" s="2">
        <f t="shared" si="13"/>
        <v>62941145</v>
      </c>
      <c r="E75" s="2">
        <f t="shared" si="13"/>
        <v>-149208910.90235305</v>
      </c>
      <c r="F75" s="2">
        <f t="shared" si="13"/>
        <v>-147653448.49962604</v>
      </c>
      <c r="G75" s="2">
        <f t="shared" si="13"/>
        <v>-147653448.49962604</v>
      </c>
      <c r="H75" s="2">
        <f t="shared" si="13"/>
        <v>-313952755.05651593</v>
      </c>
      <c r="I75" s="2">
        <f t="shared" si="13"/>
        <v>-229790536.99781293</v>
      </c>
      <c r="J75" s="2">
        <f t="shared" si="13"/>
        <v>-293990850.15814</v>
      </c>
      <c r="K75" s="2">
        <f t="shared" si="13"/>
        <v>-327404223.7521357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1125420082</v>
      </c>
      <c r="C77" s="3">
        <v>1181722414</v>
      </c>
      <c r="D77" s="3">
        <v>0</v>
      </c>
      <c r="E77" s="3">
        <v>1400928836</v>
      </c>
      <c r="F77" s="3">
        <v>1388316026</v>
      </c>
      <c r="G77" s="3">
        <v>1388316026</v>
      </c>
      <c r="H77" s="3">
        <v>1407449088</v>
      </c>
      <c r="I77" s="3">
        <v>1562582034</v>
      </c>
      <c r="J77" s="3">
        <v>1707717767</v>
      </c>
      <c r="K77" s="3">
        <v>1821485801</v>
      </c>
    </row>
    <row r="78" spans="1:11" ht="13.5" hidden="1">
      <c r="A78" s="1" t="s">
        <v>67</v>
      </c>
      <c r="B78" s="3">
        <v>847517</v>
      </c>
      <c r="C78" s="3">
        <v>515302</v>
      </c>
      <c r="D78" s="3">
        <v>0</v>
      </c>
      <c r="E78" s="3">
        <v>0</v>
      </c>
      <c r="F78" s="3">
        <v>0</v>
      </c>
      <c r="G78" s="3">
        <v>0</v>
      </c>
      <c r="H78" s="3">
        <v>-1221600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197206146</v>
      </c>
      <c r="C79" s="3">
        <v>298994213</v>
      </c>
      <c r="D79" s="3">
        <v>0</v>
      </c>
      <c r="E79" s="3">
        <v>63887675</v>
      </c>
      <c r="F79" s="3">
        <v>63887675</v>
      </c>
      <c r="G79" s="3">
        <v>63887675</v>
      </c>
      <c r="H79" s="3">
        <v>-183172955</v>
      </c>
      <c r="I79" s="3">
        <v>13913522</v>
      </c>
      <c r="J79" s="3">
        <v>784798</v>
      </c>
      <c r="K79" s="3">
        <v>841451</v>
      </c>
    </row>
    <row r="80" spans="1:11" ht="13.5" hidden="1">
      <c r="A80" s="1" t="s">
        <v>69</v>
      </c>
      <c r="B80" s="3">
        <v>120285313</v>
      </c>
      <c r="C80" s="3">
        <v>104545062</v>
      </c>
      <c r="D80" s="3">
        <v>0</v>
      </c>
      <c r="E80" s="3">
        <v>874131400</v>
      </c>
      <c r="F80" s="3">
        <v>866168142</v>
      </c>
      <c r="G80" s="3">
        <v>866168142</v>
      </c>
      <c r="H80" s="3">
        <v>86970842</v>
      </c>
      <c r="I80" s="3">
        <v>940621397</v>
      </c>
      <c r="J80" s="3">
        <v>1006119198</v>
      </c>
      <c r="K80" s="3">
        <v>1076221649</v>
      </c>
    </row>
    <row r="81" spans="1:11" ht="13.5" hidden="1">
      <c r="A81" s="1" t="s">
        <v>70</v>
      </c>
      <c r="B81" s="3">
        <v>84050108</v>
      </c>
      <c r="C81" s="3">
        <v>60644494</v>
      </c>
      <c r="D81" s="3">
        <v>0</v>
      </c>
      <c r="E81" s="3">
        <v>-40888190</v>
      </c>
      <c r="F81" s="3">
        <v>-40888190</v>
      </c>
      <c r="G81" s="3">
        <v>-40888190</v>
      </c>
      <c r="H81" s="3">
        <v>15167471</v>
      </c>
      <c r="I81" s="3">
        <v>-42932600</v>
      </c>
      <c r="J81" s="3">
        <v>-45079230</v>
      </c>
      <c r="K81" s="3">
        <v>-47333190</v>
      </c>
    </row>
    <row r="82" spans="1:11" ht="13.5" hidden="1">
      <c r="A82" s="1" t="s">
        <v>71</v>
      </c>
      <c r="B82" s="3">
        <v>284066</v>
      </c>
      <c r="C82" s="3">
        <v>170376</v>
      </c>
      <c r="D82" s="3">
        <v>0</v>
      </c>
      <c r="E82" s="3">
        <v>0</v>
      </c>
      <c r="F82" s="3">
        <v>0</v>
      </c>
      <c r="G82" s="3">
        <v>0</v>
      </c>
      <c r="H82" s="3">
        <v>151592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1020707064</v>
      </c>
      <c r="C83" s="3">
        <v>1105540066</v>
      </c>
      <c r="D83" s="3">
        <v>0</v>
      </c>
      <c r="E83" s="3">
        <v>541581636</v>
      </c>
      <c r="F83" s="3">
        <v>539267784</v>
      </c>
      <c r="G83" s="3">
        <v>539267784</v>
      </c>
      <c r="H83" s="3">
        <v>3344469302</v>
      </c>
      <c r="I83" s="3">
        <v>640109447</v>
      </c>
      <c r="J83" s="3">
        <v>720654914</v>
      </c>
      <c r="K83" s="3">
        <v>765273152</v>
      </c>
    </row>
    <row r="84" spans="1:11" ht="13.5" hidden="1">
      <c r="A84" s="1" t="s">
        <v>73</v>
      </c>
      <c r="B84" s="3">
        <v>0</v>
      </c>
      <c r="C84" s="3">
        <v>0</v>
      </c>
      <c r="D84" s="3">
        <v>62941145</v>
      </c>
      <c r="E84" s="3">
        <v>109024859</v>
      </c>
      <c r="F84" s="3">
        <v>109024859</v>
      </c>
      <c r="G84" s="3">
        <v>109024859</v>
      </c>
      <c r="H84" s="3">
        <v>109024859</v>
      </c>
      <c r="I84" s="3">
        <v>124032845</v>
      </c>
      <c r="J84" s="3">
        <v>110782102</v>
      </c>
      <c r="K84" s="3">
        <v>104028194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598394248</v>
      </c>
      <c r="C5" s="6">
        <v>659290922</v>
      </c>
      <c r="D5" s="23">
        <v>799015311</v>
      </c>
      <c r="E5" s="24">
        <v>813119505</v>
      </c>
      <c r="F5" s="6">
        <v>816619505</v>
      </c>
      <c r="G5" s="25">
        <v>816619505</v>
      </c>
      <c r="H5" s="26">
        <v>856165256</v>
      </c>
      <c r="I5" s="24">
        <v>886129548</v>
      </c>
      <c r="J5" s="6">
        <v>933980544</v>
      </c>
      <c r="K5" s="25">
        <v>984415493</v>
      </c>
    </row>
    <row r="6" spans="1:11" ht="12.75">
      <c r="A6" s="22" t="s">
        <v>19</v>
      </c>
      <c r="B6" s="6">
        <v>3403178196</v>
      </c>
      <c r="C6" s="6">
        <v>3742679376</v>
      </c>
      <c r="D6" s="23">
        <v>3056092700</v>
      </c>
      <c r="E6" s="24">
        <v>3630037996</v>
      </c>
      <c r="F6" s="6">
        <v>3687037996</v>
      </c>
      <c r="G6" s="25">
        <v>3687037996</v>
      </c>
      <c r="H6" s="26">
        <v>3547403203</v>
      </c>
      <c r="I6" s="24">
        <v>3734354465</v>
      </c>
      <c r="J6" s="6">
        <v>4050486728</v>
      </c>
      <c r="K6" s="25">
        <v>4394048501</v>
      </c>
    </row>
    <row r="7" spans="1:11" ht="12.75">
      <c r="A7" s="22" t="s">
        <v>20</v>
      </c>
      <c r="B7" s="6">
        <v>6871378</v>
      </c>
      <c r="C7" s="6">
        <v>6015053</v>
      </c>
      <c r="D7" s="23">
        <v>3560866</v>
      </c>
      <c r="E7" s="24">
        <v>8081671</v>
      </c>
      <c r="F7" s="6">
        <v>8081671</v>
      </c>
      <c r="G7" s="25">
        <v>8081671</v>
      </c>
      <c r="H7" s="26">
        <v>10167932</v>
      </c>
      <c r="I7" s="24">
        <v>8643771</v>
      </c>
      <c r="J7" s="6">
        <v>9110535</v>
      </c>
      <c r="K7" s="25">
        <v>9602504</v>
      </c>
    </row>
    <row r="8" spans="1:11" ht="12.75">
      <c r="A8" s="22" t="s">
        <v>21</v>
      </c>
      <c r="B8" s="6">
        <v>709804291</v>
      </c>
      <c r="C8" s="6">
        <v>698451127</v>
      </c>
      <c r="D8" s="23">
        <v>702695154</v>
      </c>
      <c r="E8" s="24">
        <v>795670343</v>
      </c>
      <c r="F8" s="6">
        <v>798907767</v>
      </c>
      <c r="G8" s="25">
        <v>798907767</v>
      </c>
      <c r="H8" s="26">
        <v>847853631</v>
      </c>
      <c r="I8" s="24">
        <v>846871267</v>
      </c>
      <c r="J8" s="6">
        <v>912875174</v>
      </c>
      <c r="K8" s="25">
        <v>986294586</v>
      </c>
    </row>
    <row r="9" spans="1:11" ht="12.75">
      <c r="A9" s="22" t="s">
        <v>22</v>
      </c>
      <c r="B9" s="6">
        <v>429435668</v>
      </c>
      <c r="C9" s="6">
        <v>570658777</v>
      </c>
      <c r="D9" s="23">
        <v>551396020</v>
      </c>
      <c r="E9" s="24">
        <v>245668081</v>
      </c>
      <c r="F9" s="6">
        <v>245668081</v>
      </c>
      <c r="G9" s="25">
        <v>245668081</v>
      </c>
      <c r="H9" s="26">
        <v>408007592</v>
      </c>
      <c r="I9" s="24">
        <v>298290433</v>
      </c>
      <c r="J9" s="6">
        <v>314486949</v>
      </c>
      <c r="K9" s="25">
        <v>332017615</v>
      </c>
    </row>
    <row r="10" spans="1:11" ht="20.25">
      <c r="A10" s="27" t="s">
        <v>94</v>
      </c>
      <c r="B10" s="28">
        <f>SUM(B5:B9)</f>
        <v>5147683781</v>
      </c>
      <c r="C10" s="29">
        <f aca="true" t="shared" si="0" ref="C10:K10">SUM(C5:C9)</f>
        <v>5677095255</v>
      </c>
      <c r="D10" s="30">
        <f t="shared" si="0"/>
        <v>5112760051</v>
      </c>
      <c r="E10" s="28">
        <f t="shared" si="0"/>
        <v>5492577596</v>
      </c>
      <c r="F10" s="29">
        <f t="shared" si="0"/>
        <v>5556315020</v>
      </c>
      <c r="G10" s="31">
        <f t="shared" si="0"/>
        <v>5556315020</v>
      </c>
      <c r="H10" s="32">
        <f t="shared" si="0"/>
        <v>5669597614</v>
      </c>
      <c r="I10" s="28">
        <f t="shared" si="0"/>
        <v>5774289484</v>
      </c>
      <c r="J10" s="29">
        <f t="shared" si="0"/>
        <v>6220939930</v>
      </c>
      <c r="K10" s="31">
        <f t="shared" si="0"/>
        <v>6706378699</v>
      </c>
    </row>
    <row r="11" spans="1:11" ht="12.75">
      <c r="A11" s="22" t="s">
        <v>23</v>
      </c>
      <c r="B11" s="6">
        <v>955415247</v>
      </c>
      <c r="C11" s="6">
        <v>1156531908</v>
      </c>
      <c r="D11" s="23">
        <v>1008865044</v>
      </c>
      <c r="E11" s="24">
        <v>1123632557</v>
      </c>
      <c r="F11" s="6">
        <v>1147516446</v>
      </c>
      <c r="G11" s="25">
        <v>1147516446</v>
      </c>
      <c r="H11" s="26">
        <v>1045268280</v>
      </c>
      <c r="I11" s="24">
        <v>1210776129</v>
      </c>
      <c r="J11" s="6">
        <v>1288225945</v>
      </c>
      <c r="K11" s="25">
        <v>1347640011</v>
      </c>
    </row>
    <row r="12" spans="1:11" ht="12.75">
      <c r="A12" s="22" t="s">
        <v>24</v>
      </c>
      <c r="B12" s="6">
        <v>47012902</v>
      </c>
      <c r="C12" s="6">
        <v>49341720</v>
      </c>
      <c r="D12" s="23">
        <v>53613075</v>
      </c>
      <c r="E12" s="24">
        <v>58877329</v>
      </c>
      <c r="F12" s="6">
        <v>57358497</v>
      </c>
      <c r="G12" s="25">
        <v>57358497</v>
      </c>
      <c r="H12" s="26">
        <v>66193586</v>
      </c>
      <c r="I12" s="24">
        <v>55860450</v>
      </c>
      <c r="J12" s="6">
        <v>58888515</v>
      </c>
      <c r="K12" s="25">
        <v>62079634</v>
      </c>
    </row>
    <row r="13" spans="1:11" ht="12.75">
      <c r="A13" s="22" t="s">
        <v>95</v>
      </c>
      <c r="B13" s="6">
        <v>444652379</v>
      </c>
      <c r="C13" s="6">
        <v>456233333</v>
      </c>
      <c r="D13" s="23">
        <v>374935260</v>
      </c>
      <c r="E13" s="24">
        <v>426511393</v>
      </c>
      <c r="F13" s="6">
        <v>394330102</v>
      </c>
      <c r="G13" s="25">
        <v>394330102</v>
      </c>
      <c r="H13" s="26">
        <v>368939599</v>
      </c>
      <c r="I13" s="24">
        <v>433742701</v>
      </c>
      <c r="J13" s="6">
        <v>446754464</v>
      </c>
      <c r="K13" s="25">
        <v>460156638</v>
      </c>
    </row>
    <row r="14" spans="1:11" ht="12.75">
      <c r="A14" s="22" t="s">
        <v>25</v>
      </c>
      <c r="B14" s="6">
        <v>64091964</v>
      </c>
      <c r="C14" s="6">
        <v>111845169</v>
      </c>
      <c r="D14" s="23">
        <v>133381635</v>
      </c>
      <c r="E14" s="24">
        <v>4326091</v>
      </c>
      <c r="F14" s="6">
        <v>4326091</v>
      </c>
      <c r="G14" s="25">
        <v>4326091</v>
      </c>
      <c r="H14" s="26">
        <v>365978876</v>
      </c>
      <c r="I14" s="24">
        <v>19011065</v>
      </c>
      <c r="J14" s="6">
        <v>19961618</v>
      </c>
      <c r="K14" s="25">
        <v>20959699</v>
      </c>
    </row>
    <row r="15" spans="1:11" ht="12.75">
      <c r="A15" s="22" t="s">
        <v>26</v>
      </c>
      <c r="B15" s="6">
        <v>2283287116</v>
      </c>
      <c r="C15" s="6">
        <v>2382979036</v>
      </c>
      <c r="D15" s="23">
        <v>2458285838</v>
      </c>
      <c r="E15" s="24">
        <v>2301057461</v>
      </c>
      <c r="F15" s="6">
        <v>2288722950</v>
      </c>
      <c r="G15" s="25">
        <v>2288722950</v>
      </c>
      <c r="H15" s="26">
        <v>2541465699</v>
      </c>
      <c r="I15" s="24">
        <v>2422171574</v>
      </c>
      <c r="J15" s="6">
        <v>2418034390</v>
      </c>
      <c r="K15" s="25">
        <v>2538760822</v>
      </c>
    </row>
    <row r="16" spans="1:11" ht="12.75">
      <c r="A16" s="22" t="s">
        <v>21</v>
      </c>
      <c r="B16" s="6">
        <v>0</v>
      </c>
      <c r="C16" s="6">
        <v>0</v>
      </c>
      <c r="D16" s="23">
        <v>2064218</v>
      </c>
      <c r="E16" s="24">
        <v>2257793</v>
      </c>
      <c r="F16" s="6">
        <v>2257793</v>
      </c>
      <c r="G16" s="25">
        <v>2257793</v>
      </c>
      <c r="H16" s="26">
        <v>1478978</v>
      </c>
      <c r="I16" s="24">
        <v>2259478</v>
      </c>
      <c r="J16" s="6">
        <v>2372486</v>
      </c>
      <c r="K16" s="25">
        <v>2491117</v>
      </c>
    </row>
    <row r="17" spans="1:11" ht="12.75">
      <c r="A17" s="22" t="s">
        <v>27</v>
      </c>
      <c r="B17" s="6">
        <v>1814586646</v>
      </c>
      <c r="C17" s="6">
        <v>2324126761</v>
      </c>
      <c r="D17" s="23">
        <v>1970739494</v>
      </c>
      <c r="E17" s="24">
        <v>1541184472</v>
      </c>
      <c r="F17" s="6">
        <v>1606970734</v>
      </c>
      <c r="G17" s="25">
        <v>1606970734</v>
      </c>
      <c r="H17" s="26">
        <v>2079808139</v>
      </c>
      <c r="I17" s="24">
        <v>1574088437</v>
      </c>
      <c r="J17" s="6">
        <v>1950579661</v>
      </c>
      <c r="K17" s="25">
        <v>2245245777</v>
      </c>
    </row>
    <row r="18" spans="1:11" ht="12.75">
      <c r="A18" s="33" t="s">
        <v>28</v>
      </c>
      <c r="B18" s="34">
        <f>SUM(B11:B17)</f>
        <v>5609046254</v>
      </c>
      <c r="C18" s="35">
        <f aca="true" t="shared" si="1" ref="C18:K18">SUM(C11:C17)</f>
        <v>6481057927</v>
      </c>
      <c r="D18" s="36">
        <f t="shared" si="1"/>
        <v>6001884564</v>
      </c>
      <c r="E18" s="34">
        <f t="shared" si="1"/>
        <v>5457847096</v>
      </c>
      <c r="F18" s="35">
        <f t="shared" si="1"/>
        <v>5501482613</v>
      </c>
      <c r="G18" s="37">
        <f t="shared" si="1"/>
        <v>5501482613</v>
      </c>
      <c r="H18" s="38">
        <f t="shared" si="1"/>
        <v>6469133157</v>
      </c>
      <c r="I18" s="34">
        <f t="shared" si="1"/>
        <v>5717909834</v>
      </c>
      <c r="J18" s="35">
        <f t="shared" si="1"/>
        <v>6184817079</v>
      </c>
      <c r="K18" s="37">
        <f t="shared" si="1"/>
        <v>6677333698</v>
      </c>
    </row>
    <row r="19" spans="1:11" ht="12.75">
      <c r="A19" s="33" t="s">
        <v>29</v>
      </c>
      <c r="B19" s="39">
        <f>+B10-B18</f>
        <v>-461362473</v>
      </c>
      <c r="C19" s="40">
        <f aca="true" t="shared" si="2" ref="C19:K19">+C10-C18</f>
        <v>-803962672</v>
      </c>
      <c r="D19" s="41">
        <f t="shared" si="2"/>
        <v>-889124513</v>
      </c>
      <c r="E19" s="39">
        <f t="shared" si="2"/>
        <v>34730500</v>
      </c>
      <c r="F19" s="40">
        <f t="shared" si="2"/>
        <v>54832407</v>
      </c>
      <c r="G19" s="42">
        <f t="shared" si="2"/>
        <v>54832407</v>
      </c>
      <c r="H19" s="43">
        <f t="shared" si="2"/>
        <v>-799535543</v>
      </c>
      <c r="I19" s="39">
        <f t="shared" si="2"/>
        <v>56379650</v>
      </c>
      <c r="J19" s="40">
        <f t="shared" si="2"/>
        <v>36122851</v>
      </c>
      <c r="K19" s="42">
        <f t="shared" si="2"/>
        <v>29045001</v>
      </c>
    </row>
    <row r="20" spans="1:11" ht="20.25">
      <c r="A20" s="44" t="s">
        <v>30</v>
      </c>
      <c r="B20" s="45">
        <v>175149198</v>
      </c>
      <c r="C20" s="46">
        <v>170908781</v>
      </c>
      <c r="D20" s="47">
        <v>28517530</v>
      </c>
      <c r="E20" s="45">
        <v>223238000</v>
      </c>
      <c r="F20" s="46">
        <v>200313000</v>
      </c>
      <c r="G20" s="48">
        <v>200313000</v>
      </c>
      <c r="H20" s="49">
        <v>159624453</v>
      </c>
      <c r="I20" s="45">
        <v>214705000</v>
      </c>
      <c r="J20" s="46">
        <v>219475000</v>
      </c>
      <c r="K20" s="48">
        <v>235406000</v>
      </c>
    </row>
    <row r="21" spans="1:11" ht="12.75">
      <c r="A21" s="22" t="s">
        <v>96</v>
      </c>
      <c r="B21" s="50">
        <v>0</v>
      </c>
      <c r="C21" s="51">
        <v>0</v>
      </c>
      <c r="D21" s="52">
        <v>198303469</v>
      </c>
      <c r="E21" s="50">
        <v>29644000</v>
      </c>
      <c r="F21" s="51">
        <v>29644000</v>
      </c>
      <c r="G21" s="53">
        <v>29644000</v>
      </c>
      <c r="H21" s="54">
        <v>15543487</v>
      </c>
      <c r="I21" s="50">
        <v>1000000</v>
      </c>
      <c r="J21" s="51">
        <v>0</v>
      </c>
      <c r="K21" s="53">
        <v>0</v>
      </c>
    </row>
    <row r="22" spans="1:11" ht="12.75">
      <c r="A22" s="55" t="s">
        <v>97</v>
      </c>
      <c r="B22" s="56">
        <f>SUM(B19:B21)</f>
        <v>-286213275</v>
      </c>
      <c r="C22" s="57">
        <f aca="true" t="shared" si="3" ref="C22:K22">SUM(C19:C21)</f>
        <v>-633053891</v>
      </c>
      <c r="D22" s="58">
        <f t="shared" si="3"/>
        <v>-662303514</v>
      </c>
      <c r="E22" s="56">
        <f t="shared" si="3"/>
        <v>287612500</v>
      </c>
      <c r="F22" s="57">
        <f t="shared" si="3"/>
        <v>284789407</v>
      </c>
      <c r="G22" s="59">
        <f t="shared" si="3"/>
        <v>284789407</v>
      </c>
      <c r="H22" s="60">
        <f t="shared" si="3"/>
        <v>-624367603</v>
      </c>
      <c r="I22" s="56">
        <f t="shared" si="3"/>
        <v>272084650</v>
      </c>
      <c r="J22" s="57">
        <f t="shared" si="3"/>
        <v>255597851</v>
      </c>
      <c r="K22" s="59">
        <f t="shared" si="3"/>
        <v>264451001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-286213275</v>
      </c>
      <c r="C24" s="40">
        <f aca="true" t="shared" si="4" ref="C24:K24">SUM(C22:C23)</f>
        <v>-633053891</v>
      </c>
      <c r="D24" s="41">
        <f t="shared" si="4"/>
        <v>-662303514</v>
      </c>
      <c r="E24" s="39">
        <f t="shared" si="4"/>
        <v>287612500</v>
      </c>
      <c r="F24" s="40">
        <f t="shared" si="4"/>
        <v>284789407</v>
      </c>
      <c r="G24" s="42">
        <f t="shared" si="4"/>
        <v>284789407</v>
      </c>
      <c r="H24" s="43">
        <f t="shared" si="4"/>
        <v>-624367603</v>
      </c>
      <c r="I24" s="39">
        <f t="shared" si="4"/>
        <v>272084650</v>
      </c>
      <c r="J24" s="40">
        <f t="shared" si="4"/>
        <v>255597851</v>
      </c>
      <c r="K24" s="42">
        <f t="shared" si="4"/>
        <v>264451001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239178258</v>
      </c>
      <c r="C27" s="7">
        <v>258717545</v>
      </c>
      <c r="D27" s="69">
        <v>258007678</v>
      </c>
      <c r="E27" s="70">
        <v>287612500</v>
      </c>
      <c r="F27" s="7">
        <v>284789407</v>
      </c>
      <c r="G27" s="71">
        <v>284789407</v>
      </c>
      <c r="H27" s="72">
        <v>245953396</v>
      </c>
      <c r="I27" s="70">
        <v>471566000</v>
      </c>
      <c r="J27" s="7">
        <v>471096460</v>
      </c>
      <c r="K27" s="71">
        <v>295587540</v>
      </c>
    </row>
    <row r="28" spans="1:11" ht="12.75">
      <c r="A28" s="73" t="s">
        <v>34</v>
      </c>
      <c r="B28" s="6">
        <v>184820298</v>
      </c>
      <c r="C28" s="6">
        <v>222199404</v>
      </c>
      <c r="D28" s="23">
        <v>222985771</v>
      </c>
      <c r="E28" s="24">
        <v>244612500</v>
      </c>
      <c r="F28" s="6">
        <v>221789407</v>
      </c>
      <c r="G28" s="25">
        <v>221789407</v>
      </c>
      <c r="H28" s="26">
        <v>190495683</v>
      </c>
      <c r="I28" s="24">
        <v>231764858</v>
      </c>
      <c r="J28" s="6">
        <v>175473250</v>
      </c>
      <c r="K28" s="25">
        <v>182895392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159801142</v>
      </c>
      <c r="J30" s="6">
        <v>234623210</v>
      </c>
      <c r="K30" s="25">
        <v>51692148</v>
      </c>
    </row>
    <row r="31" spans="1:11" ht="12.75">
      <c r="A31" s="22" t="s">
        <v>36</v>
      </c>
      <c r="B31" s="6">
        <v>54357959</v>
      </c>
      <c r="C31" s="6">
        <v>36518139</v>
      </c>
      <c r="D31" s="23">
        <v>34229795</v>
      </c>
      <c r="E31" s="24">
        <v>43000000</v>
      </c>
      <c r="F31" s="6">
        <v>63000000</v>
      </c>
      <c r="G31" s="25">
        <v>63000000</v>
      </c>
      <c r="H31" s="26">
        <v>55457713</v>
      </c>
      <c r="I31" s="24">
        <v>80000000</v>
      </c>
      <c r="J31" s="6">
        <v>61000000</v>
      </c>
      <c r="K31" s="25">
        <v>61000000</v>
      </c>
    </row>
    <row r="32" spans="1:11" ht="12.75">
      <c r="A32" s="33" t="s">
        <v>37</v>
      </c>
      <c r="B32" s="7">
        <f>SUM(B28:B31)</f>
        <v>239178257</v>
      </c>
      <c r="C32" s="7">
        <f aca="true" t="shared" si="5" ref="C32:K32">SUM(C28:C31)</f>
        <v>258717543</v>
      </c>
      <c r="D32" s="69">
        <f t="shared" si="5"/>
        <v>257215566</v>
      </c>
      <c r="E32" s="70">
        <f t="shared" si="5"/>
        <v>287612500</v>
      </c>
      <c r="F32" s="7">
        <f t="shared" si="5"/>
        <v>284789407</v>
      </c>
      <c r="G32" s="71">
        <f t="shared" si="5"/>
        <v>284789407</v>
      </c>
      <c r="H32" s="72">
        <f t="shared" si="5"/>
        <v>245953396</v>
      </c>
      <c r="I32" s="70">
        <f t="shared" si="5"/>
        <v>471566000</v>
      </c>
      <c r="J32" s="7">
        <f t="shared" si="5"/>
        <v>471096460</v>
      </c>
      <c r="K32" s="71">
        <f t="shared" si="5"/>
        <v>295587540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776603535</v>
      </c>
      <c r="C35" s="6">
        <v>941883774</v>
      </c>
      <c r="D35" s="23">
        <v>959757085</v>
      </c>
      <c r="E35" s="24">
        <v>2870918835</v>
      </c>
      <c r="F35" s="6">
        <v>2870918835</v>
      </c>
      <c r="G35" s="25">
        <v>2870918835</v>
      </c>
      <c r="H35" s="26">
        <v>403094620</v>
      </c>
      <c r="I35" s="24">
        <v>966520605</v>
      </c>
      <c r="J35" s="6">
        <v>1238192545</v>
      </c>
      <c r="K35" s="25">
        <v>1497499925</v>
      </c>
    </row>
    <row r="36" spans="1:11" ht="12.75">
      <c r="A36" s="22" t="s">
        <v>40</v>
      </c>
      <c r="B36" s="6">
        <v>11316192785</v>
      </c>
      <c r="C36" s="6">
        <v>11370250246</v>
      </c>
      <c r="D36" s="23">
        <v>11246811780</v>
      </c>
      <c r="E36" s="24">
        <v>10417818036</v>
      </c>
      <c r="F36" s="6">
        <v>10414994943</v>
      </c>
      <c r="G36" s="25">
        <v>10414994943</v>
      </c>
      <c r="H36" s="26">
        <v>92062090</v>
      </c>
      <c r="I36" s="24">
        <v>10872048830</v>
      </c>
      <c r="J36" s="6">
        <v>10876092490</v>
      </c>
      <c r="K36" s="25">
        <v>10222736720</v>
      </c>
    </row>
    <row r="37" spans="1:11" ht="12.75">
      <c r="A37" s="22" t="s">
        <v>41</v>
      </c>
      <c r="B37" s="6">
        <v>1519948532</v>
      </c>
      <c r="C37" s="6">
        <v>2253282360</v>
      </c>
      <c r="D37" s="23">
        <v>2812542973</v>
      </c>
      <c r="E37" s="24">
        <v>1635295916</v>
      </c>
      <c r="F37" s="6">
        <v>1635295916</v>
      </c>
      <c r="G37" s="25">
        <v>1635295916</v>
      </c>
      <c r="H37" s="26">
        <v>920268754</v>
      </c>
      <c r="I37" s="24">
        <v>1201687495</v>
      </c>
      <c r="J37" s="6">
        <v>1099712739</v>
      </c>
      <c r="K37" s="25">
        <v>1000472095</v>
      </c>
    </row>
    <row r="38" spans="1:11" ht="12.75">
      <c r="A38" s="22" t="s">
        <v>42</v>
      </c>
      <c r="B38" s="6">
        <v>355444691</v>
      </c>
      <c r="C38" s="6">
        <v>367727782</v>
      </c>
      <c r="D38" s="23">
        <v>365030738</v>
      </c>
      <c r="E38" s="24">
        <v>189940541</v>
      </c>
      <c r="F38" s="6">
        <v>189940541</v>
      </c>
      <c r="G38" s="25">
        <v>189940541</v>
      </c>
      <c r="H38" s="26">
        <v>-3250380</v>
      </c>
      <c r="I38" s="24">
        <v>389042010</v>
      </c>
      <c r="J38" s="6">
        <v>308478815</v>
      </c>
      <c r="K38" s="25">
        <v>328061856</v>
      </c>
    </row>
    <row r="39" spans="1:11" ht="12.75">
      <c r="A39" s="22" t="s">
        <v>43</v>
      </c>
      <c r="B39" s="6">
        <v>10217403097</v>
      </c>
      <c r="C39" s="6">
        <v>9691123878</v>
      </c>
      <c r="D39" s="23">
        <v>9691122944</v>
      </c>
      <c r="E39" s="24">
        <v>11175887914</v>
      </c>
      <c r="F39" s="6">
        <v>11175887914</v>
      </c>
      <c r="G39" s="25">
        <v>11175887914</v>
      </c>
      <c r="H39" s="26">
        <v>1441801102</v>
      </c>
      <c r="I39" s="24">
        <v>9975755280</v>
      </c>
      <c r="J39" s="6">
        <v>10450495630</v>
      </c>
      <c r="K39" s="25">
        <v>10127251693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187248587</v>
      </c>
      <c r="C42" s="6">
        <v>123210696</v>
      </c>
      <c r="D42" s="23">
        <v>-4460388242</v>
      </c>
      <c r="E42" s="24">
        <v>-4102960330</v>
      </c>
      <c r="F42" s="6">
        <v>-4160777138</v>
      </c>
      <c r="G42" s="25">
        <v>-4160777138</v>
      </c>
      <c r="H42" s="26">
        <v>-4744390992</v>
      </c>
      <c r="I42" s="24">
        <v>-4340487843</v>
      </c>
      <c r="J42" s="6">
        <v>-4413280738</v>
      </c>
      <c r="K42" s="25">
        <v>-4600552202</v>
      </c>
    </row>
    <row r="43" spans="1:11" ht="12.75">
      <c r="A43" s="22" t="s">
        <v>46</v>
      </c>
      <c r="B43" s="6">
        <v>-233009595</v>
      </c>
      <c r="C43" s="6">
        <v>-215294347</v>
      </c>
      <c r="D43" s="23">
        <v>-18919</v>
      </c>
      <c r="E43" s="24">
        <v>18919</v>
      </c>
      <c r="F43" s="6">
        <v>0</v>
      </c>
      <c r="G43" s="25">
        <v>0</v>
      </c>
      <c r="H43" s="26">
        <v>-2184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-1764568</v>
      </c>
      <c r="C44" s="6">
        <v>-4949450</v>
      </c>
      <c r="D44" s="23">
        <v>48146441</v>
      </c>
      <c r="E44" s="24">
        <v>-28375551</v>
      </c>
      <c r="F44" s="6">
        <v>-11570320</v>
      </c>
      <c r="G44" s="25">
        <v>-11570320</v>
      </c>
      <c r="H44" s="26">
        <v>-33803734</v>
      </c>
      <c r="I44" s="24">
        <v>-12237256</v>
      </c>
      <c r="J44" s="6">
        <v>-12023313</v>
      </c>
      <c r="K44" s="25">
        <v>-11984388</v>
      </c>
    </row>
    <row r="45" spans="1:11" ht="12.75">
      <c r="A45" s="33" t="s">
        <v>48</v>
      </c>
      <c r="B45" s="7">
        <v>77262372</v>
      </c>
      <c r="C45" s="7">
        <v>-19770730</v>
      </c>
      <c r="D45" s="69">
        <v>-4433066467</v>
      </c>
      <c r="E45" s="70">
        <v>-4163009049</v>
      </c>
      <c r="F45" s="7">
        <v>-4204039545</v>
      </c>
      <c r="G45" s="71">
        <v>-4204039545</v>
      </c>
      <c r="H45" s="72">
        <v>-4778196910</v>
      </c>
      <c r="I45" s="70">
        <v>-4031175221</v>
      </c>
      <c r="J45" s="7">
        <v>-4384857538</v>
      </c>
      <c r="K45" s="71">
        <v>-4603597048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77278651</v>
      </c>
      <c r="C48" s="6">
        <v>-19753260</v>
      </c>
      <c r="D48" s="23">
        <v>67471780</v>
      </c>
      <c r="E48" s="24">
        <v>31692087</v>
      </c>
      <c r="F48" s="6">
        <v>31692087</v>
      </c>
      <c r="G48" s="25">
        <v>31692087</v>
      </c>
      <c r="H48" s="26">
        <v>150057717</v>
      </c>
      <c r="I48" s="24">
        <v>143049807</v>
      </c>
      <c r="J48" s="6">
        <v>268936478</v>
      </c>
      <c r="K48" s="25">
        <v>385450004</v>
      </c>
    </row>
    <row r="49" spans="1:11" ht="12.75">
      <c r="A49" s="22" t="s">
        <v>51</v>
      </c>
      <c r="B49" s="6">
        <f>+B75</f>
        <v>942830394.298342</v>
      </c>
      <c r="C49" s="6">
        <f aca="true" t="shared" si="6" ref="C49:K49">+C75</f>
        <v>1515973497.7805212</v>
      </c>
      <c r="D49" s="23">
        <f t="shared" si="6"/>
        <v>2689018813</v>
      </c>
      <c r="E49" s="24">
        <f t="shared" si="6"/>
        <v>1476396814</v>
      </c>
      <c r="F49" s="6">
        <f t="shared" si="6"/>
        <v>1476396814</v>
      </c>
      <c r="G49" s="25">
        <f t="shared" si="6"/>
        <v>1476396814</v>
      </c>
      <c r="H49" s="26">
        <f t="shared" si="6"/>
        <v>915127483</v>
      </c>
      <c r="I49" s="24">
        <f t="shared" si="6"/>
        <v>1156326552</v>
      </c>
      <c r="J49" s="6">
        <f t="shared" si="6"/>
        <v>1052523112</v>
      </c>
      <c r="K49" s="25">
        <f t="shared" si="6"/>
        <v>952618066</v>
      </c>
    </row>
    <row r="50" spans="1:11" ht="12.75">
      <c r="A50" s="33" t="s">
        <v>52</v>
      </c>
      <c r="B50" s="7">
        <f>+B48-B49</f>
        <v>-865551743.298342</v>
      </c>
      <c r="C50" s="7">
        <f aca="true" t="shared" si="7" ref="C50:K50">+C48-C49</f>
        <v>-1535726757.7805212</v>
      </c>
      <c r="D50" s="69">
        <f t="shared" si="7"/>
        <v>-2621547033</v>
      </c>
      <c r="E50" s="70">
        <f t="shared" si="7"/>
        <v>-1444704727</v>
      </c>
      <c r="F50" s="7">
        <f t="shared" si="7"/>
        <v>-1444704727</v>
      </c>
      <c r="G50" s="71">
        <f t="shared" si="7"/>
        <v>-1444704727</v>
      </c>
      <c r="H50" s="72">
        <f t="shared" si="7"/>
        <v>-765069766</v>
      </c>
      <c r="I50" s="70">
        <f t="shared" si="7"/>
        <v>-1013276745</v>
      </c>
      <c r="J50" s="7">
        <f t="shared" si="7"/>
        <v>-783586634</v>
      </c>
      <c r="K50" s="71">
        <f t="shared" si="7"/>
        <v>-567168062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11316176507</v>
      </c>
      <c r="C53" s="6">
        <v>11370232778</v>
      </c>
      <c r="D53" s="23">
        <v>10549633535</v>
      </c>
      <c r="E53" s="24">
        <v>9877308847</v>
      </c>
      <c r="F53" s="6">
        <v>9874485754</v>
      </c>
      <c r="G53" s="25">
        <v>9874485754</v>
      </c>
      <c r="H53" s="26">
        <v>373371090</v>
      </c>
      <c r="I53" s="24">
        <v>10061454991</v>
      </c>
      <c r="J53" s="6">
        <v>10060985451</v>
      </c>
      <c r="K53" s="25">
        <v>9385476531</v>
      </c>
    </row>
    <row r="54" spans="1:11" ht="12.75">
      <c r="A54" s="22" t="s">
        <v>55</v>
      </c>
      <c r="B54" s="6">
        <v>444652379</v>
      </c>
      <c r="C54" s="6">
        <v>456233333</v>
      </c>
      <c r="D54" s="23">
        <v>0</v>
      </c>
      <c r="E54" s="24">
        <v>426511393</v>
      </c>
      <c r="F54" s="6">
        <v>394330102</v>
      </c>
      <c r="G54" s="25">
        <v>394330102</v>
      </c>
      <c r="H54" s="26">
        <v>368546140</v>
      </c>
      <c r="I54" s="24">
        <v>433742701</v>
      </c>
      <c r="J54" s="6">
        <v>446754464</v>
      </c>
      <c r="K54" s="25">
        <v>460156638</v>
      </c>
    </row>
    <row r="55" spans="1:11" ht="12.75">
      <c r="A55" s="22" t="s">
        <v>56</v>
      </c>
      <c r="B55" s="6">
        <v>45876306</v>
      </c>
      <c r="C55" s="6">
        <v>33334686</v>
      </c>
      <c r="D55" s="23">
        <v>41368669</v>
      </c>
      <c r="E55" s="24">
        <v>137917140</v>
      </c>
      <c r="F55" s="6">
        <v>97043550</v>
      </c>
      <c r="G55" s="25">
        <v>97043550</v>
      </c>
      <c r="H55" s="26">
        <v>99119003</v>
      </c>
      <c r="I55" s="24">
        <v>168121233</v>
      </c>
      <c r="J55" s="6">
        <v>245395303</v>
      </c>
      <c r="K55" s="25">
        <v>72392148</v>
      </c>
    </row>
    <row r="56" spans="1:11" ht="12.75">
      <c r="A56" s="22" t="s">
        <v>57</v>
      </c>
      <c r="B56" s="6">
        <v>55384682</v>
      </c>
      <c r="C56" s="6">
        <v>187382301</v>
      </c>
      <c r="D56" s="23">
        <v>132783247</v>
      </c>
      <c r="E56" s="24">
        <v>139005967</v>
      </c>
      <c r="F56" s="6">
        <v>177556689</v>
      </c>
      <c r="G56" s="25">
        <v>177556689</v>
      </c>
      <c r="H56" s="26">
        <v>162319338</v>
      </c>
      <c r="I56" s="24">
        <v>196532855</v>
      </c>
      <c r="J56" s="6">
        <v>143294765</v>
      </c>
      <c r="K56" s="25">
        <v>141322579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0</v>
      </c>
      <c r="D59" s="23">
        <v>603114288</v>
      </c>
      <c r="E59" s="24">
        <v>240442686</v>
      </c>
      <c r="F59" s="6">
        <v>240442686</v>
      </c>
      <c r="G59" s="25">
        <v>240442686</v>
      </c>
      <c r="H59" s="26">
        <v>592485777</v>
      </c>
      <c r="I59" s="24">
        <v>475952641</v>
      </c>
      <c r="J59" s="6">
        <v>506085062</v>
      </c>
      <c r="K59" s="25">
        <v>538100082</v>
      </c>
    </row>
    <row r="60" spans="1:11" ht="12.75">
      <c r="A60" s="90" t="s">
        <v>60</v>
      </c>
      <c r="B60" s="6">
        <v>0</v>
      </c>
      <c r="C60" s="6">
        <v>0</v>
      </c>
      <c r="D60" s="23">
        <v>443149611</v>
      </c>
      <c r="E60" s="24">
        <v>0</v>
      </c>
      <c r="F60" s="6">
        <v>0</v>
      </c>
      <c r="G60" s="25">
        <v>0</v>
      </c>
      <c r="H60" s="26">
        <v>437939330</v>
      </c>
      <c r="I60" s="24">
        <v>477865844</v>
      </c>
      <c r="J60" s="6">
        <v>503670600</v>
      </c>
      <c r="K60" s="25">
        <v>530868813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0.7936061022387545</v>
      </c>
      <c r="C70" s="5">
        <f aca="true" t="shared" si="8" ref="C70:K70">IF(ISERROR(C71/C72),0,(C71/C72))</f>
        <v>0.6920199285739859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3484994594</v>
      </c>
      <c r="C71" s="2">
        <f aca="true" t="shared" si="9" ref="C71:K71">+C83</f>
        <v>3408556827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4391340470</v>
      </c>
      <c r="C72" s="2">
        <f aca="true" t="shared" si="10" ref="C72:K72">+C77</f>
        <v>4925518307</v>
      </c>
      <c r="D72" s="2">
        <f t="shared" si="10"/>
        <v>4340031341</v>
      </c>
      <c r="E72" s="2">
        <f t="shared" si="10"/>
        <v>4640522310</v>
      </c>
      <c r="F72" s="2">
        <f t="shared" si="10"/>
        <v>4701022310</v>
      </c>
      <c r="G72" s="2">
        <f t="shared" si="10"/>
        <v>4701022310</v>
      </c>
      <c r="H72" s="2">
        <f t="shared" si="10"/>
        <v>4735244572</v>
      </c>
      <c r="I72" s="2">
        <f t="shared" si="10"/>
        <v>4844115841</v>
      </c>
      <c r="J72" s="2">
        <f t="shared" si="10"/>
        <v>5220264051</v>
      </c>
      <c r="K72" s="2">
        <f t="shared" si="10"/>
        <v>5627542172</v>
      </c>
    </row>
    <row r="73" spans="1:11" ht="12.75" hidden="1">
      <c r="A73" s="2" t="s">
        <v>102</v>
      </c>
      <c r="B73" s="2">
        <f>+B74</f>
        <v>-111998418.33333349</v>
      </c>
      <c r="C73" s="2">
        <f aca="true" t="shared" si="11" ref="C73:K73">+(C78+C80+C81+C82)-(B78+B80+B81+B82)</f>
        <v>223278450</v>
      </c>
      <c r="D73" s="2">
        <f t="shared" si="11"/>
        <v>53568177</v>
      </c>
      <c r="E73" s="2">
        <f t="shared" si="11"/>
        <v>1895519114</v>
      </c>
      <c r="F73" s="2">
        <f>+(F78+F80+F81+F82)-(D78+D80+D81+D82)</f>
        <v>1895519114</v>
      </c>
      <c r="G73" s="2">
        <f>+(G78+G80+G81+G82)-(D78+D80+D81+D82)</f>
        <v>1895519114</v>
      </c>
      <c r="H73" s="2">
        <f>+(H78+H80+H81+H82)-(D78+D80+D81+D82)</f>
        <v>-615263732</v>
      </c>
      <c r="I73" s="2">
        <f>+(I78+I80+I81+I82)-(E78+E80+E81+E82)</f>
        <v>-2003815821</v>
      </c>
      <c r="J73" s="2">
        <f t="shared" si="11"/>
        <v>123878805</v>
      </c>
      <c r="K73" s="2">
        <f t="shared" si="11"/>
        <v>-46513433</v>
      </c>
    </row>
    <row r="74" spans="1:11" ht="12.75" hidden="1">
      <c r="A74" s="2" t="s">
        <v>103</v>
      </c>
      <c r="B74" s="2">
        <f>+TREND(C74:E74)</f>
        <v>-111998418.33333349</v>
      </c>
      <c r="C74" s="2">
        <f>+C73</f>
        <v>223278450</v>
      </c>
      <c r="D74" s="2">
        <f aca="true" t="shared" si="12" ref="D74:K74">+D73</f>
        <v>53568177</v>
      </c>
      <c r="E74" s="2">
        <f t="shared" si="12"/>
        <v>1895519114</v>
      </c>
      <c r="F74" s="2">
        <f t="shared" si="12"/>
        <v>1895519114</v>
      </c>
      <c r="G74" s="2">
        <f t="shared" si="12"/>
        <v>1895519114</v>
      </c>
      <c r="H74" s="2">
        <f t="shared" si="12"/>
        <v>-615263732</v>
      </c>
      <c r="I74" s="2">
        <f t="shared" si="12"/>
        <v>-2003815821</v>
      </c>
      <c r="J74" s="2">
        <f t="shared" si="12"/>
        <v>123878805</v>
      </c>
      <c r="K74" s="2">
        <f t="shared" si="12"/>
        <v>-46513433</v>
      </c>
    </row>
    <row r="75" spans="1:11" ht="12.75" hidden="1">
      <c r="A75" s="2" t="s">
        <v>104</v>
      </c>
      <c r="B75" s="2">
        <f>+B84-(((B80+B81+B78)*B70)-B79)</f>
        <v>942830394.298342</v>
      </c>
      <c r="C75" s="2">
        <f aca="true" t="shared" si="13" ref="C75:K75">+C84-(((C80+C81+C78)*C70)-C79)</f>
        <v>1515973497.7805212</v>
      </c>
      <c r="D75" s="2">
        <f t="shared" si="13"/>
        <v>2689018813</v>
      </c>
      <c r="E75" s="2">
        <f t="shared" si="13"/>
        <v>1476396814</v>
      </c>
      <c r="F75" s="2">
        <f t="shared" si="13"/>
        <v>1476396814</v>
      </c>
      <c r="G75" s="2">
        <f t="shared" si="13"/>
        <v>1476396814</v>
      </c>
      <c r="H75" s="2">
        <f t="shared" si="13"/>
        <v>915127483</v>
      </c>
      <c r="I75" s="2">
        <f t="shared" si="13"/>
        <v>1156326552</v>
      </c>
      <c r="J75" s="2">
        <f t="shared" si="13"/>
        <v>1052523112</v>
      </c>
      <c r="K75" s="2">
        <f t="shared" si="13"/>
        <v>952618066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4391340470</v>
      </c>
      <c r="C77" s="3">
        <v>4925518307</v>
      </c>
      <c r="D77" s="3">
        <v>4340031341</v>
      </c>
      <c r="E77" s="3">
        <v>4640522310</v>
      </c>
      <c r="F77" s="3">
        <v>4701022310</v>
      </c>
      <c r="G77" s="3">
        <v>4701022310</v>
      </c>
      <c r="H77" s="3">
        <v>4735244572</v>
      </c>
      <c r="I77" s="3">
        <v>4844115841</v>
      </c>
      <c r="J77" s="3">
        <v>5220264051</v>
      </c>
      <c r="K77" s="3">
        <v>5627542172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1412552443</v>
      </c>
      <c r="C79" s="3">
        <v>2080081543</v>
      </c>
      <c r="D79" s="3">
        <v>2689018813</v>
      </c>
      <c r="E79" s="3">
        <v>1476396814</v>
      </c>
      <c r="F79" s="3">
        <v>1476396814</v>
      </c>
      <c r="G79" s="3">
        <v>1476396814</v>
      </c>
      <c r="H79" s="3">
        <v>915127483</v>
      </c>
      <c r="I79" s="3">
        <v>1156326552</v>
      </c>
      <c r="J79" s="3">
        <v>1052523112</v>
      </c>
      <c r="K79" s="3">
        <v>952618066</v>
      </c>
    </row>
    <row r="80" spans="1:11" ht="13.5" hidden="1">
      <c r="A80" s="1" t="s">
        <v>69</v>
      </c>
      <c r="B80" s="3">
        <v>241751301</v>
      </c>
      <c r="C80" s="3">
        <v>405230620</v>
      </c>
      <c r="D80" s="3">
        <v>702502165</v>
      </c>
      <c r="E80" s="3">
        <v>2764248852</v>
      </c>
      <c r="F80" s="3">
        <v>2764248852</v>
      </c>
      <c r="G80" s="3">
        <v>2764248852</v>
      </c>
      <c r="H80" s="3">
        <v>133600501</v>
      </c>
      <c r="I80" s="3">
        <v>479144093</v>
      </c>
      <c r="J80" s="3">
        <v>609639009</v>
      </c>
      <c r="K80" s="3">
        <v>50283947</v>
      </c>
    </row>
    <row r="81" spans="1:11" ht="13.5" hidden="1">
      <c r="A81" s="1" t="s">
        <v>70</v>
      </c>
      <c r="B81" s="3">
        <v>350131810</v>
      </c>
      <c r="C81" s="3">
        <v>409930941</v>
      </c>
      <c r="D81" s="3">
        <v>166227573</v>
      </c>
      <c r="E81" s="3">
        <v>0</v>
      </c>
      <c r="F81" s="3">
        <v>0</v>
      </c>
      <c r="G81" s="3">
        <v>0</v>
      </c>
      <c r="H81" s="3">
        <v>119865505</v>
      </c>
      <c r="I81" s="3">
        <v>281288938</v>
      </c>
      <c r="J81" s="3">
        <v>274672827</v>
      </c>
      <c r="K81" s="3">
        <v>787514456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3484994594</v>
      </c>
      <c r="C83" s="3">
        <v>3408556827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438295042</v>
      </c>
      <c r="C5" s="6">
        <v>468861894</v>
      </c>
      <c r="D5" s="23">
        <v>498821026</v>
      </c>
      <c r="E5" s="24">
        <v>575190303</v>
      </c>
      <c r="F5" s="6">
        <v>566129839</v>
      </c>
      <c r="G5" s="25">
        <v>566129839</v>
      </c>
      <c r="H5" s="26">
        <v>481943806</v>
      </c>
      <c r="I5" s="24">
        <v>576921582</v>
      </c>
      <c r="J5" s="6">
        <v>611536876</v>
      </c>
      <c r="K5" s="25">
        <v>648229088</v>
      </c>
    </row>
    <row r="6" spans="1:11" ht="12.75">
      <c r="A6" s="22" t="s">
        <v>19</v>
      </c>
      <c r="B6" s="6">
        <v>1385468882</v>
      </c>
      <c r="C6" s="6">
        <v>1399953811</v>
      </c>
      <c r="D6" s="23">
        <v>1591308510</v>
      </c>
      <c r="E6" s="24">
        <v>1536061649</v>
      </c>
      <c r="F6" s="6">
        <v>1522511400</v>
      </c>
      <c r="G6" s="25">
        <v>1522511400</v>
      </c>
      <c r="H6" s="26">
        <v>1354066308</v>
      </c>
      <c r="I6" s="24">
        <v>1663380103</v>
      </c>
      <c r="J6" s="6">
        <v>1795271092</v>
      </c>
      <c r="K6" s="25">
        <v>1904016208</v>
      </c>
    </row>
    <row r="7" spans="1:11" ht="12.75">
      <c r="A7" s="22" t="s">
        <v>20</v>
      </c>
      <c r="B7" s="6">
        <v>15346787</v>
      </c>
      <c r="C7" s="6">
        <v>13604705</v>
      </c>
      <c r="D7" s="23">
        <v>8524831</v>
      </c>
      <c r="E7" s="24">
        <v>7455120</v>
      </c>
      <c r="F7" s="6">
        <v>81803576</v>
      </c>
      <c r="G7" s="25">
        <v>81803576</v>
      </c>
      <c r="H7" s="26">
        <v>5120980</v>
      </c>
      <c r="I7" s="24">
        <v>7389907</v>
      </c>
      <c r="J7" s="6">
        <v>7833301</v>
      </c>
      <c r="K7" s="25">
        <v>8303299</v>
      </c>
    </row>
    <row r="8" spans="1:11" ht="12.75">
      <c r="A8" s="22" t="s">
        <v>21</v>
      </c>
      <c r="B8" s="6">
        <v>272822081</v>
      </c>
      <c r="C8" s="6">
        <v>298893743</v>
      </c>
      <c r="D8" s="23">
        <v>494237518</v>
      </c>
      <c r="E8" s="24">
        <v>393900535</v>
      </c>
      <c r="F8" s="6">
        <v>495889878</v>
      </c>
      <c r="G8" s="25">
        <v>495889878</v>
      </c>
      <c r="H8" s="26">
        <v>684960085</v>
      </c>
      <c r="I8" s="24">
        <v>434121497</v>
      </c>
      <c r="J8" s="6">
        <v>467405978</v>
      </c>
      <c r="K8" s="25">
        <v>515576057</v>
      </c>
    </row>
    <row r="9" spans="1:11" ht="12.75">
      <c r="A9" s="22" t="s">
        <v>22</v>
      </c>
      <c r="B9" s="6">
        <v>333102088</v>
      </c>
      <c r="C9" s="6">
        <v>208029537</v>
      </c>
      <c r="D9" s="23">
        <v>437335887</v>
      </c>
      <c r="E9" s="24">
        <v>286266421</v>
      </c>
      <c r="F9" s="6">
        <v>209397930</v>
      </c>
      <c r="G9" s="25">
        <v>209397930</v>
      </c>
      <c r="H9" s="26">
        <v>-107828796</v>
      </c>
      <c r="I9" s="24">
        <v>409151989</v>
      </c>
      <c r="J9" s="6">
        <v>356501106</v>
      </c>
      <c r="K9" s="25">
        <v>324891173</v>
      </c>
    </row>
    <row r="10" spans="1:11" ht="20.25">
      <c r="A10" s="27" t="s">
        <v>94</v>
      </c>
      <c r="B10" s="28">
        <f>SUM(B5:B9)</f>
        <v>2445034880</v>
      </c>
      <c r="C10" s="29">
        <f aca="true" t="shared" si="0" ref="C10:K10">SUM(C5:C9)</f>
        <v>2389343690</v>
      </c>
      <c r="D10" s="30">
        <f t="shared" si="0"/>
        <v>3030227772</v>
      </c>
      <c r="E10" s="28">
        <f t="shared" si="0"/>
        <v>2798874028</v>
      </c>
      <c r="F10" s="29">
        <f t="shared" si="0"/>
        <v>2875732623</v>
      </c>
      <c r="G10" s="31">
        <f t="shared" si="0"/>
        <v>2875732623</v>
      </c>
      <c r="H10" s="32">
        <f t="shared" si="0"/>
        <v>2418262383</v>
      </c>
      <c r="I10" s="28">
        <f t="shared" si="0"/>
        <v>3090965078</v>
      </c>
      <c r="J10" s="29">
        <f t="shared" si="0"/>
        <v>3238548353</v>
      </c>
      <c r="K10" s="31">
        <f t="shared" si="0"/>
        <v>3401015825</v>
      </c>
    </row>
    <row r="11" spans="1:11" ht="12.75">
      <c r="A11" s="22" t="s">
        <v>23</v>
      </c>
      <c r="B11" s="6">
        <v>579223900</v>
      </c>
      <c r="C11" s="6">
        <v>642851821</v>
      </c>
      <c r="D11" s="23">
        <v>711587624</v>
      </c>
      <c r="E11" s="24">
        <v>788931808</v>
      </c>
      <c r="F11" s="6">
        <v>786740262</v>
      </c>
      <c r="G11" s="25">
        <v>786740262</v>
      </c>
      <c r="H11" s="26">
        <v>535847689</v>
      </c>
      <c r="I11" s="24">
        <v>801631894</v>
      </c>
      <c r="J11" s="6">
        <v>854785257</v>
      </c>
      <c r="K11" s="25">
        <v>900813306</v>
      </c>
    </row>
    <row r="12" spans="1:11" ht="12.75">
      <c r="A12" s="22" t="s">
        <v>24</v>
      </c>
      <c r="B12" s="6">
        <v>26690207</v>
      </c>
      <c r="C12" s="6">
        <v>29169398</v>
      </c>
      <c r="D12" s="23">
        <v>22613785</v>
      </c>
      <c r="E12" s="24">
        <v>37057176</v>
      </c>
      <c r="F12" s="6">
        <v>28431941</v>
      </c>
      <c r="G12" s="25">
        <v>28431941</v>
      </c>
      <c r="H12" s="26">
        <v>18850638</v>
      </c>
      <c r="I12" s="24">
        <v>36040001</v>
      </c>
      <c r="J12" s="6">
        <v>38436659</v>
      </c>
      <c r="K12" s="25">
        <v>40512239</v>
      </c>
    </row>
    <row r="13" spans="1:11" ht="12.75">
      <c r="A13" s="22" t="s">
        <v>95</v>
      </c>
      <c r="B13" s="6">
        <v>262620514</v>
      </c>
      <c r="C13" s="6">
        <v>273808559</v>
      </c>
      <c r="D13" s="23">
        <v>302459136</v>
      </c>
      <c r="E13" s="24">
        <v>289994708</v>
      </c>
      <c r="F13" s="6">
        <v>219569934</v>
      </c>
      <c r="G13" s="25">
        <v>219569934</v>
      </c>
      <c r="H13" s="26">
        <v>0</v>
      </c>
      <c r="I13" s="24">
        <v>292573695</v>
      </c>
      <c r="J13" s="6">
        <v>312029841</v>
      </c>
      <c r="K13" s="25">
        <v>328879456</v>
      </c>
    </row>
    <row r="14" spans="1:11" ht="12.75">
      <c r="A14" s="22" t="s">
        <v>25</v>
      </c>
      <c r="B14" s="6">
        <v>39232014</v>
      </c>
      <c r="C14" s="6">
        <v>52697212</v>
      </c>
      <c r="D14" s="23">
        <v>80995940</v>
      </c>
      <c r="E14" s="24">
        <v>45983966</v>
      </c>
      <c r="F14" s="6">
        <v>59297819</v>
      </c>
      <c r="G14" s="25">
        <v>59297819</v>
      </c>
      <c r="H14" s="26">
        <v>32014153</v>
      </c>
      <c r="I14" s="24">
        <v>50423081</v>
      </c>
      <c r="J14" s="6">
        <v>47371086</v>
      </c>
      <c r="K14" s="25">
        <v>44744328</v>
      </c>
    </row>
    <row r="15" spans="1:11" ht="12.75">
      <c r="A15" s="22" t="s">
        <v>26</v>
      </c>
      <c r="B15" s="6">
        <v>887795521</v>
      </c>
      <c r="C15" s="6">
        <v>889809023</v>
      </c>
      <c r="D15" s="23">
        <v>853064010</v>
      </c>
      <c r="E15" s="24">
        <v>1012490110</v>
      </c>
      <c r="F15" s="6">
        <v>926655283</v>
      </c>
      <c r="G15" s="25">
        <v>926655283</v>
      </c>
      <c r="H15" s="26">
        <v>832044794</v>
      </c>
      <c r="I15" s="24">
        <v>1084339361</v>
      </c>
      <c r="J15" s="6">
        <v>1156448709</v>
      </c>
      <c r="K15" s="25">
        <v>1218902374</v>
      </c>
    </row>
    <row r="16" spans="1:11" ht="12.75">
      <c r="A16" s="22" t="s">
        <v>21</v>
      </c>
      <c r="B16" s="6">
        <v>68517304</v>
      </c>
      <c r="C16" s="6">
        <v>48286678</v>
      </c>
      <c r="D16" s="23">
        <v>76189020</v>
      </c>
      <c r="E16" s="24">
        <v>4761400</v>
      </c>
      <c r="F16" s="6">
        <v>49311977</v>
      </c>
      <c r="G16" s="25">
        <v>49311977</v>
      </c>
      <c r="H16" s="26">
        <v>39476236</v>
      </c>
      <c r="I16" s="24">
        <v>5125136</v>
      </c>
      <c r="J16" s="6">
        <v>5465957</v>
      </c>
      <c r="K16" s="25">
        <v>5761119</v>
      </c>
    </row>
    <row r="17" spans="1:11" ht="12.75">
      <c r="A17" s="22" t="s">
        <v>27</v>
      </c>
      <c r="B17" s="6">
        <v>748789896</v>
      </c>
      <c r="C17" s="6">
        <v>736509212</v>
      </c>
      <c r="D17" s="23">
        <v>824125288</v>
      </c>
      <c r="E17" s="24">
        <v>519944453</v>
      </c>
      <c r="F17" s="6">
        <v>668129548</v>
      </c>
      <c r="G17" s="25">
        <v>668129548</v>
      </c>
      <c r="H17" s="26">
        <v>524258318</v>
      </c>
      <c r="I17" s="24">
        <v>705831908</v>
      </c>
      <c r="J17" s="6">
        <v>748301105</v>
      </c>
      <c r="K17" s="25">
        <v>791478941</v>
      </c>
    </row>
    <row r="18" spans="1:11" ht="12.75">
      <c r="A18" s="33" t="s">
        <v>28</v>
      </c>
      <c r="B18" s="34">
        <f>SUM(B11:B17)</f>
        <v>2612869356</v>
      </c>
      <c r="C18" s="35">
        <f aca="true" t="shared" si="1" ref="C18:K18">SUM(C11:C17)</f>
        <v>2673131903</v>
      </c>
      <c r="D18" s="36">
        <f t="shared" si="1"/>
        <v>2871034803</v>
      </c>
      <c r="E18" s="34">
        <f t="shared" si="1"/>
        <v>2699163621</v>
      </c>
      <c r="F18" s="35">
        <f t="shared" si="1"/>
        <v>2738136764</v>
      </c>
      <c r="G18" s="37">
        <f t="shared" si="1"/>
        <v>2738136764</v>
      </c>
      <c r="H18" s="38">
        <f t="shared" si="1"/>
        <v>1982491828</v>
      </c>
      <c r="I18" s="34">
        <f t="shared" si="1"/>
        <v>2975965076</v>
      </c>
      <c r="J18" s="35">
        <f t="shared" si="1"/>
        <v>3162838614</v>
      </c>
      <c r="K18" s="37">
        <f t="shared" si="1"/>
        <v>3331091763</v>
      </c>
    </row>
    <row r="19" spans="1:11" ht="12.75">
      <c r="A19" s="33" t="s">
        <v>29</v>
      </c>
      <c r="B19" s="39">
        <f>+B10-B18</f>
        <v>-167834476</v>
      </c>
      <c r="C19" s="40">
        <f aca="true" t="shared" si="2" ref="C19:K19">+C10-C18</f>
        <v>-283788213</v>
      </c>
      <c r="D19" s="41">
        <f t="shared" si="2"/>
        <v>159192969</v>
      </c>
      <c r="E19" s="39">
        <f t="shared" si="2"/>
        <v>99710407</v>
      </c>
      <c r="F19" s="40">
        <f t="shared" si="2"/>
        <v>137595859</v>
      </c>
      <c r="G19" s="42">
        <f t="shared" si="2"/>
        <v>137595859</v>
      </c>
      <c r="H19" s="43">
        <f t="shared" si="2"/>
        <v>435770555</v>
      </c>
      <c r="I19" s="39">
        <f t="shared" si="2"/>
        <v>115000002</v>
      </c>
      <c r="J19" s="40">
        <f t="shared" si="2"/>
        <v>75709739</v>
      </c>
      <c r="K19" s="42">
        <f t="shared" si="2"/>
        <v>69924062</v>
      </c>
    </row>
    <row r="20" spans="1:11" ht="20.25">
      <c r="A20" s="44" t="s">
        <v>30</v>
      </c>
      <c r="B20" s="45">
        <v>152344288</v>
      </c>
      <c r="C20" s="46">
        <v>142482129</v>
      </c>
      <c r="D20" s="47">
        <v>173378037</v>
      </c>
      <c r="E20" s="45">
        <v>290132532</v>
      </c>
      <c r="F20" s="46">
        <v>233918393</v>
      </c>
      <c r="G20" s="48">
        <v>233918393</v>
      </c>
      <c r="H20" s="49">
        <v>260732371</v>
      </c>
      <c r="I20" s="45">
        <v>179419505</v>
      </c>
      <c r="J20" s="46">
        <v>194858450</v>
      </c>
      <c r="K20" s="48">
        <v>206904800</v>
      </c>
    </row>
    <row r="21" spans="1:11" ht="12.75">
      <c r="A21" s="22" t="s">
        <v>96</v>
      </c>
      <c r="B21" s="50">
        <v>0</v>
      </c>
      <c r="C21" s="51">
        <v>0</v>
      </c>
      <c r="D21" s="52">
        <v>31644770</v>
      </c>
      <c r="E21" s="50">
        <v>0</v>
      </c>
      <c r="F21" s="51">
        <v>0</v>
      </c>
      <c r="G21" s="53">
        <v>0</v>
      </c>
      <c r="H21" s="54">
        <v>-182660</v>
      </c>
      <c r="I21" s="50">
        <v>51511000</v>
      </c>
      <c r="J21" s="51">
        <v>53875571</v>
      </c>
      <c r="K21" s="53">
        <v>56855143</v>
      </c>
    </row>
    <row r="22" spans="1:11" ht="12.75">
      <c r="A22" s="55" t="s">
        <v>97</v>
      </c>
      <c r="B22" s="56">
        <f>SUM(B19:B21)</f>
        <v>-15490188</v>
      </c>
      <c r="C22" s="57">
        <f aca="true" t="shared" si="3" ref="C22:K22">SUM(C19:C21)</f>
        <v>-141306084</v>
      </c>
      <c r="D22" s="58">
        <f t="shared" si="3"/>
        <v>364215776</v>
      </c>
      <c r="E22" s="56">
        <f t="shared" si="3"/>
        <v>389842939</v>
      </c>
      <c r="F22" s="57">
        <f t="shared" si="3"/>
        <v>371514252</v>
      </c>
      <c r="G22" s="59">
        <f t="shared" si="3"/>
        <v>371514252</v>
      </c>
      <c r="H22" s="60">
        <f t="shared" si="3"/>
        <v>696320266</v>
      </c>
      <c r="I22" s="56">
        <f t="shared" si="3"/>
        <v>345930507</v>
      </c>
      <c r="J22" s="57">
        <f t="shared" si="3"/>
        <v>324443760</v>
      </c>
      <c r="K22" s="59">
        <f t="shared" si="3"/>
        <v>333684005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-15490188</v>
      </c>
      <c r="C24" s="40">
        <f aca="true" t="shared" si="4" ref="C24:K24">SUM(C22:C23)</f>
        <v>-141306084</v>
      </c>
      <c r="D24" s="41">
        <f t="shared" si="4"/>
        <v>364215776</v>
      </c>
      <c r="E24" s="39">
        <f t="shared" si="4"/>
        <v>389842939</v>
      </c>
      <c r="F24" s="40">
        <f t="shared" si="4"/>
        <v>371514252</v>
      </c>
      <c r="G24" s="42">
        <f t="shared" si="4"/>
        <v>371514252</v>
      </c>
      <c r="H24" s="43">
        <f t="shared" si="4"/>
        <v>696320266</v>
      </c>
      <c r="I24" s="39">
        <f t="shared" si="4"/>
        <v>345930507</v>
      </c>
      <c r="J24" s="40">
        <f t="shared" si="4"/>
        <v>324443760</v>
      </c>
      <c r="K24" s="42">
        <f t="shared" si="4"/>
        <v>333684005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435317318</v>
      </c>
      <c r="C27" s="7">
        <v>228814013</v>
      </c>
      <c r="D27" s="69">
        <v>281398413</v>
      </c>
      <c r="E27" s="70">
        <v>386739119</v>
      </c>
      <c r="F27" s="7">
        <v>417934590</v>
      </c>
      <c r="G27" s="71">
        <v>417934590</v>
      </c>
      <c r="H27" s="72">
        <v>-116</v>
      </c>
      <c r="I27" s="70">
        <v>342392347</v>
      </c>
      <c r="J27" s="7">
        <v>329576268</v>
      </c>
      <c r="K27" s="71">
        <v>337304457</v>
      </c>
    </row>
    <row r="28" spans="1:11" ht="12.75">
      <c r="A28" s="73" t="s">
        <v>34</v>
      </c>
      <c r="B28" s="6">
        <v>152344288</v>
      </c>
      <c r="C28" s="6">
        <v>142482128</v>
      </c>
      <c r="D28" s="23">
        <v>0</v>
      </c>
      <c r="E28" s="24">
        <v>290132537</v>
      </c>
      <c r="F28" s="6">
        <v>394912744</v>
      </c>
      <c r="G28" s="25">
        <v>394912744</v>
      </c>
      <c r="H28" s="26">
        <v>0</v>
      </c>
      <c r="I28" s="24">
        <v>131511000</v>
      </c>
      <c r="J28" s="6">
        <v>131075571</v>
      </c>
      <c r="K28" s="25">
        <v>136855143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63046902</v>
      </c>
      <c r="C30" s="6">
        <v>2879630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219926126</v>
      </c>
      <c r="C31" s="6">
        <v>83452255</v>
      </c>
      <c r="D31" s="23">
        <v>0</v>
      </c>
      <c r="E31" s="24">
        <v>96606582</v>
      </c>
      <c r="F31" s="6">
        <v>26913582</v>
      </c>
      <c r="G31" s="25">
        <v>26913582</v>
      </c>
      <c r="H31" s="26">
        <v>0</v>
      </c>
      <c r="I31" s="24">
        <v>59977542</v>
      </c>
      <c r="J31" s="6">
        <v>48395047</v>
      </c>
      <c r="K31" s="25">
        <v>56523702</v>
      </c>
    </row>
    <row r="32" spans="1:11" ht="12.75">
      <c r="A32" s="33" t="s">
        <v>37</v>
      </c>
      <c r="B32" s="7">
        <f>SUM(B28:B31)</f>
        <v>435317316</v>
      </c>
      <c r="C32" s="7">
        <f aca="true" t="shared" si="5" ref="C32:K32">SUM(C28:C31)</f>
        <v>228814013</v>
      </c>
      <c r="D32" s="69">
        <f t="shared" si="5"/>
        <v>0</v>
      </c>
      <c r="E32" s="70">
        <f t="shared" si="5"/>
        <v>386739119</v>
      </c>
      <c r="F32" s="7">
        <f t="shared" si="5"/>
        <v>421826326</v>
      </c>
      <c r="G32" s="71">
        <f t="shared" si="5"/>
        <v>421826326</v>
      </c>
      <c r="H32" s="72">
        <f t="shared" si="5"/>
        <v>0</v>
      </c>
      <c r="I32" s="70">
        <f t="shared" si="5"/>
        <v>191488542</v>
      </c>
      <c r="J32" s="7">
        <f t="shared" si="5"/>
        <v>179470618</v>
      </c>
      <c r="K32" s="71">
        <f t="shared" si="5"/>
        <v>193378845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521772254</v>
      </c>
      <c r="C35" s="6">
        <v>557163209</v>
      </c>
      <c r="D35" s="23">
        <v>-242070040</v>
      </c>
      <c r="E35" s="24">
        <v>0</v>
      </c>
      <c r="F35" s="6">
        <v>28988182</v>
      </c>
      <c r="G35" s="25">
        <v>28988182</v>
      </c>
      <c r="H35" s="26">
        <v>378020993</v>
      </c>
      <c r="I35" s="24">
        <v>894863922</v>
      </c>
      <c r="J35" s="6">
        <v>1218076672</v>
      </c>
      <c r="K35" s="25">
        <v>1564473493</v>
      </c>
    </row>
    <row r="36" spans="1:11" ht="12.75">
      <c r="A36" s="22" t="s">
        <v>40</v>
      </c>
      <c r="B36" s="6">
        <v>6144455245</v>
      </c>
      <c r="C36" s="6">
        <v>6044543093</v>
      </c>
      <c r="D36" s="23">
        <v>122742932</v>
      </c>
      <c r="E36" s="24">
        <v>386739119</v>
      </c>
      <c r="F36" s="6">
        <v>421915926</v>
      </c>
      <c r="G36" s="25">
        <v>421915926</v>
      </c>
      <c r="H36" s="26">
        <v>430671577</v>
      </c>
      <c r="I36" s="24">
        <v>6316239703</v>
      </c>
      <c r="J36" s="6">
        <v>6333986116</v>
      </c>
      <c r="K36" s="25">
        <v>6344410939</v>
      </c>
    </row>
    <row r="37" spans="1:11" ht="12.75">
      <c r="A37" s="22" t="s">
        <v>41</v>
      </c>
      <c r="B37" s="6">
        <v>836292424</v>
      </c>
      <c r="C37" s="6">
        <v>1024786897</v>
      </c>
      <c r="D37" s="23">
        <v>-21253851</v>
      </c>
      <c r="E37" s="24">
        <v>0</v>
      </c>
      <c r="F37" s="6">
        <v>7690543</v>
      </c>
      <c r="G37" s="25">
        <v>7690543</v>
      </c>
      <c r="H37" s="26">
        <v>109649555</v>
      </c>
      <c r="I37" s="24">
        <v>631523698</v>
      </c>
      <c r="J37" s="6">
        <v>613617918</v>
      </c>
      <c r="K37" s="25">
        <v>615377804</v>
      </c>
    </row>
    <row r="38" spans="1:11" ht="12.75">
      <c r="A38" s="22" t="s">
        <v>42</v>
      </c>
      <c r="B38" s="6">
        <v>746315316</v>
      </c>
      <c r="C38" s="6">
        <v>629120442</v>
      </c>
      <c r="D38" s="23">
        <v>-184474450</v>
      </c>
      <c r="E38" s="24">
        <v>0</v>
      </c>
      <c r="F38" s="6">
        <v>0</v>
      </c>
      <c r="G38" s="25">
        <v>0</v>
      </c>
      <c r="H38" s="26">
        <v>2747042</v>
      </c>
      <c r="I38" s="24">
        <v>545269215</v>
      </c>
      <c r="J38" s="6">
        <v>501370880</v>
      </c>
      <c r="K38" s="25">
        <v>471258523</v>
      </c>
    </row>
    <row r="39" spans="1:11" ht="12.75">
      <c r="A39" s="22" t="s">
        <v>43</v>
      </c>
      <c r="B39" s="6">
        <v>5083619759</v>
      </c>
      <c r="C39" s="6">
        <v>4947798963</v>
      </c>
      <c r="D39" s="23">
        <v>-277814583</v>
      </c>
      <c r="E39" s="24">
        <v>-3103820</v>
      </c>
      <c r="F39" s="6">
        <v>71699313</v>
      </c>
      <c r="G39" s="25">
        <v>71699313</v>
      </c>
      <c r="H39" s="26">
        <v>-24293</v>
      </c>
      <c r="I39" s="24">
        <v>5688380205</v>
      </c>
      <c r="J39" s="6">
        <v>6112630230</v>
      </c>
      <c r="K39" s="25">
        <v>6488564100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375437135</v>
      </c>
      <c r="C42" s="6">
        <v>263191515</v>
      </c>
      <c r="D42" s="23">
        <v>-2263285379</v>
      </c>
      <c r="E42" s="24">
        <v>-2299703577</v>
      </c>
      <c r="F42" s="6">
        <v>-2377046427</v>
      </c>
      <c r="G42" s="25">
        <v>-2377046427</v>
      </c>
      <c r="H42" s="26">
        <v>-1943015592</v>
      </c>
      <c r="I42" s="24">
        <v>-2553223162</v>
      </c>
      <c r="J42" s="6">
        <v>-2715521840</v>
      </c>
      <c r="K42" s="25">
        <v>-2857280161</v>
      </c>
    </row>
    <row r="43" spans="1:11" ht="12.75">
      <c r="A43" s="22" t="s">
        <v>46</v>
      </c>
      <c r="B43" s="6">
        <v>-470648534</v>
      </c>
      <c r="C43" s="6">
        <v>-240246535</v>
      </c>
      <c r="D43" s="23">
        <v>78828295</v>
      </c>
      <c r="E43" s="24">
        <v>-78828295</v>
      </c>
      <c r="F43" s="6">
        <v>0</v>
      </c>
      <c r="G43" s="25">
        <v>0</v>
      </c>
      <c r="H43" s="26">
        <v>-44570276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-3393490</v>
      </c>
      <c r="C44" s="6">
        <v>-45487289</v>
      </c>
      <c r="D44" s="23">
        <v>1034003</v>
      </c>
      <c r="E44" s="24">
        <v>-1034003</v>
      </c>
      <c r="F44" s="6">
        <v>0</v>
      </c>
      <c r="G44" s="25">
        <v>0</v>
      </c>
      <c r="H44" s="26">
        <v>654537</v>
      </c>
      <c r="I44" s="24">
        <v>33098531</v>
      </c>
      <c r="J44" s="6">
        <v>-35833432</v>
      </c>
      <c r="K44" s="25">
        <v>-29771120</v>
      </c>
    </row>
    <row r="45" spans="1:11" ht="12.75">
      <c r="A45" s="33" t="s">
        <v>48</v>
      </c>
      <c r="B45" s="7">
        <v>67291646</v>
      </c>
      <c r="C45" s="7">
        <v>44752373</v>
      </c>
      <c r="D45" s="69">
        <v>-2183423081</v>
      </c>
      <c r="E45" s="70">
        <v>-2379565875</v>
      </c>
      <c r="F45" s="7">
        <v>-2348001252</v>
      </c>
      <c r="G45" s="71">
        <v>-2348001252</v>
      </c>
      <c r="H45" s="72">
        <v>-1986931331</v>
      </c>
      <c r="I45" s="70">
        <v>-2088962406</v>
      </c>
      <c r="J45" s="7">
        <v>-2023721519</v>
      </c>
      <c r="K45" s="71">
        <v>-1836654070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137585373</v>
      </c>
      <c r="C48" s="6">
        <v>125059173</v>
      </c>
      <c r="D48" s="23">
        <v>-62837727</v>
      </c>
      <c r="E48" s="24">
        <v>0</v>
      </c>
      <c r="F48" s="6">
        <v>29045175</v>
      </c>
      <c r="G48" s="25">
        <v>29045175</v>
      </c>
      <c r="H48" s="26">
        <v>100567672</v>
      </c>
      <c r="I48" s="24">
        <v>431162225</v>
      </c>
      <c r="J48" s="6">
        <v>727633753</v>
      </c>
      <c r="K48" s="25">
        <v>1050397211</v>
      </c>
    </row>
    <row r="49" spans="1:11" ht="12.75">
      <c r="A49" s="22" t="s">
        <v>51</v>
      </c>
      <c r="B49" s="6">
        <f>+B75</f>
        <v>247206886.72692847</v>
      </c>
      <c r="C49" s="6">
        <f aca="true" t="shared" si="6" ref="C49:K49">+C75</f>
        <v>384184744.64215076</v>
      </c>
      <c r="D49" s="23">
        <f t="shared" si="6"/>
        <v>-22287854</v>
      </c>
      <c r="E49" s="24">
        <f t="shared" si="6"/>
        <v>0</v>
      </c>
      <c r="F49" s="6">
        <f t="shared" si="6"/>
        <v>7690543</v>
      </c>
      <c r="G49" s="25">
        <f t="shared" si="6"/>
        <v>7690543</v>
      </c>
      <c r="H49" s="26">
        <f t="shared" si="6"/>
        <v>108995018</v>
      </c>
      <c r="I49" s="24">
        <f t="shared" si="6"/>
        <v>530730874</v>
      </c>
      <c r="J49" s="6">
        <f t="shared" si="6"/>
        <v>511253537</v>
      </c>
      <c r="K49" s="25">
        <f t="shared" si="6"/>
        <v>519001454</v>
      </c>
    </row>
    <row r="50" spans="1:11" ht="12.75">
      <c r="A50" s="33" t="s">
        <v>52</v>
      </c>
      <c r="B50" s="7">
        <f>+B48-B49</f>
        <v>-109621513.72692847</v>
      </c>
      <c r="C50" s="7">
        <f aca="true" t="shared" si="7" ref="C50:K50">+C48-C49</f>
        <v>-259125571.64215076</v>
      </c>
      <c r="D50" s="69">
        <f t="shared" si="7"/>
        <v>-40549873</v>
      </c>
      <c r="E50" s="70">
        <f t="shared" si="7"/>
        <v>0</v>
      </c>
      <c r="F50" s="7">
        <f t="shared" si="7"/>
        <v>21354632</v>
      </c>
      <c r="G50" s="71">
        <f t="shared" si="7"/>
        <v>21354632</v>
      </c>
      <c r="H50" s="72">
        <f t="shared" si="7"/>
        <v>-8427346</v>
      </c>
      <c r="I50" s="70">
        <f t="shared" si="7"/>
        <v>-99568649</v>
      </c>
      <c r="J50" s="7">
        <f t="shared" si="7"/>
        <v>216380216</v>
      </c>
      <c r="K50" s="71">
        <f t="shared" si="7"/>
        <v>531395757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6074161512</v>
      </c>
      <c r="C53" s="6">
        <v>6043910647</v>
      </c>
      <c r="D53" s="23">
        <v>-44896763</v>
      </c>
      <c r="E53" s="24">
        <v>0</v>
      </c>
      <c r="F53" s="6">
        <v>0</v>
      </c>
      <c r="G53" s="25">
        <v>0</v>
      </c>
      <c r="H53" s="26">
        <v>-116</v>
      </c>
      <c r="I53" s="24">
        <v>5972909198</v>
      </c>
      <c r="J53" s="6">
        <v>6004209848</v>
      </c>
      <c r="K53" s="25">
        <v>6005856482</v>
      </c>
    </row>
    <row r="54" spans="1:11" ht="12.75">
      <c r="A54" s="22" t="s">
        <v>55</v>
      </c>
      <c r="B54" s="6">
        <v>262620514</v>
      </c>
      <c r="C54" s="6">
        <v>273808559</v>
      </c>
      <c r="D54" s="23">
        <v>0</v>
      </c>
      <c r="E54" s="24">
        <v>289994708</v>
      </c>
      <c r="F54" s="6">
        <v>219569934</v>
      </c>
      <c r="G54" s="25">
        <v>219569934</v>
      </c>
      <c r="H54" s="26">
        <v>0</v>
      </c>
      <c r="I54" s="24">
        <v>292573695</v>
      </c>
      <c r="J54" s="6">
        <v>312029841</v>
      </c>
      <c r="K54" s="25">
        <v>328879456</v>
      </c>
    </row>
    <row r="55" spans="1:11" ht="12.75">
      <c r="A55" s="22" t="s">
        <v>56</v>
      </c>
      <c r="B55" s="6">
        <v>123271116</v>
      </c>
      <c r="C55" s="6">
        <v>62403123</v>
      </c>
      <c r="D55" s="23">
        <v>0</v>
      </c>
      <c r="E55" s="24">
        <v>101705065</v>
      </c>
      <c r="F55" s="6">
        <v>71096331</v>
      </c>
      <c r="G55" s="25">
        <v>71096331</v>
      </c>
      <c r="H55" s="26">
        <v>0</v>
      </c>
      <c r="I55" s="24">
        <v>81000000</v>
      </c>
      <c r="J55" s="6">
        <v>82000000</v>
      </c>
      <c r="K55" s="25">
        <v>73904800</v>
      </c>
    </row>
    <row r="56" spans="1:11" ht="12.75">
      <c r="A56" s="22" t="s">
        <v>57</v>
      </c>
      <c r="B56" s="6">
        <v>77561639</v>
      </c>
      <c r="C56" s="6">
        <v>100084452</v>
      </c>
      <c r="D56" s="23">
        <v>22578459</v>
      </c>
      <c r="E56" s="24">
        <v>1201451674</v>
      </c>
      <c r="F56" s="6">
        <v>368999280</v>
      </c>
      <c r="G56" s="25">
        <v>368999280</v>
      </c>
      <c r="H56" s="26">
        <v>137189916</v>
      </c>
      <c r="I56" s="24">
        <v>410893763</v>
      </c>
      <c r="J56" s="6">
        <v>435603796</v>
      </c>
      <c r="K56" s="25">
        <v>459127216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119815613</v>
      </c>
      <c r="C59" s="6">
        <v>133356914</v>
      </c>
      <c r="D59" s="23">
        <v>38753244</v>
      </c>
      <c r="E59" s="24">
        <v>28934122</v>
      </c>
      <c r="F59" s="6">
        <v>28934122</v>
      </c>
      <c r="G59" s="25">
        <v>28934122</v>
      </c>
      <c r="H59" s="26">
        <v>28934122</v>
      </c>
      <c r="I59" s="24">
        <v>30903446</v>
      </c>
      <c r="J59" s="6">
        <v>32974641</v>
      </c>
      <c r="K59" s="25">
        <v>35164019</v>
      </c>
    </row>
    <row r="60" spans="1:11" ht="12.75">
      <c r="A60" s="90" t="s">
        <v>60</v>
      </c>
      <c r="B60" s="6">
        <v>238227736</v>
      </c>
      <c r="C60" s="6">
        <v>262860942</v>
      </c>
      <c r="D60" s="23">
        <v>275563545</v>
      </c>
      <c r="E60" s="24">
        <v>284382419</v>
      </c>
      <c r="F60" s="6">
        <v>299414900</v>
      </c>
      <c r="G60" s="25">
        <v>299414900</v>
      </c>
      <c r="H60" s="26">
        <v>299414900</v>
      </c>
      <c r="I60" s="24">
        <v>299414900</v>
      </c>
      <c r="J60" s="6">
        <v>317379795</v>
      </c>
      <c r="K60" s="25">
        <v>336422582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9692</v>
      </c>
      <c r="C62" s="98">
        <v>8281</v>
      </c>
      <c r="D62" s="99">
        <v>7784</v>
      </c>
      <c r="E62" s="97">
        <v>8251</v>
      </c>
      <c r="F62" s="98">
        <v>8251</v>
      </c>
      <c r="G62" s="99">
        <v>8251</v>
      </c>
      <c r="H62" s="100">
        <v>8251</v>
      </c>
      <c r="I62" s="97">
        <v>8347</v>
      </c>
      <c r="J62" s="98">
        <v>8514</v>
      </c>
      <c r="K62" s="99">
        <v>8684</v>
      </c>
    </row>
    <row r="63" spans="1:11" ht="12.75">
      <c r="A63" s="96" t="s">
        <v>63</v>
      </c>
      <c r="B63" s="97">
        <v>6038</v>
      </c>
      <c r="C63" s="98">
        <v>4976</v>
      </c>
      <c r="D63" s="99">
        <v>4727</v>
      </c>
      <c r="E63" s="97">
        <v>5011</v>
      </c>
      <c r="F63" s="98">
        <v>5011</v>
      </c>
      <c r="G63" s="99">
        <v>5011</v>
      </c>
      <c r="H63" s="100">
        <v>5011</v>
      </c>
      <c r="I63" s="97">
        <v>5069</v>
      </c>
      <c r="J63" s="98">
        <v>5171</v>
      </c>
      <c r="K63" s="99">
        <v>5274</v>
      </c>
    </row>
    <row r="64" spans="1:11" ht="12.75">
      <c r="A64" s="96" t="s">
        <v>64</v>
      </c>
      <c r="B64" s="97">
        <v>5823</v>
      </c>
      <c r="C64" s="98">
        <v>10907</v>
      </c>
      <c r="D64" s="99">
        <v>9781</v>
      </c>
      <c r="E64" s="97">
        <v>10369</v>
      </c>
      <c r="F64" s="98">
        <v>10369</v>
      </c>
      <c r="G64" s="99">
        <v>10369</v>
      </c>
      <c r="H64" s="100">
        <v>10369</v>
      </c>
      <c r="I64" s="97">
        <v>10489</v>
      </c>
      <c r="J64" s="98">
        <v>10699</v>
      </c>
      <c r="K64" s="99">
        <v>10913</v>
      </c>
    </row>
    <row r="65" spans="1:11" ht="12.75">
      <c r="A65" s="96" t="s">
        <v>65</v>
      </c>
      <c r="B65" s="97">
        <v>23885</v>
      </c>
      <c r="C65" s="98">
        <v>21671</v>
      </c>
      <c r="D65" s="99">
        <v>20740</v>
      </c>
      <c r="E65" s="97">
        <v>21984</v>
      </c>
      <c r="F65" s="98">
        <v>21984</v>
      </c>
      <c r="G65" s="99">
        <v>21984</v>
      </c>
      <c r="H65" s="100">
        <v>21984</v>
      </c>
      <c r="I65" s="97">
        <v>22239</v>
      </c>
      <c r="J65" s="98">
        <v>22684</v>
      </c>
      <c r="K65" s="99">
        <v>23137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1.0029351273588727</v>
      </c>
      <c r="C70" s="5">
        <f aca="true" t="shared" si="8" ref="C70:K70">IF(ISERROR(C71/C72),0,(C71/C72))</f>
        <v>1.000890644386435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2146090658</v>
      </c>
      <c r="C71" s="2">
        <f aca="true" t="shared" si="9" ref="C71:K71">+C83</f>
        <v>2048108357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2139810043</v>
      </c>
      <c r="C72" s="2">
        <f aca="true" t="shared" si="10" ref="C72:K72">+C77</f>
        <v>2046285844</v>
      </c>
      <c r="D72" s="2">
        <f t="shared" si="10"/>
        <v>2481133557</v>
      </c>
      <c r="E72" s="2">
        <f t="shared" si="10"/>
        <v>2357324843</v>
      </c>
      <c r="F72" s="2">
        <f t="shared" si="10"/>
        <v>2277039169</v>
      </c>
      <c r="G72" s="2">
        <f t="shared" si="10"/>
        <v>2277039169</v>
      </c>
      <c r="H72" s="2">
        <f t="shared" si="10"/>
        <v>1696923770</v>
      </c>
      <c r="I72" s="2">
        <f t="shared" si="10"/>
        <v>2584338765</v>
      </c>
      <c r="J72" s="2">
        <f t="shared" si="10"/>
        <v>2715487270</v>
      </c>
      <c r="K72" s="2">
        <f t="shared" si="10"/>
        <v>2826445357</v>
      </c>
    </row>
    <row r="73" spans="1:11" ht="12.75" hidden="1">
      <c r="A73" s="2" t="s">
        <v>102</v>
      </c>
      <c r="B73" s="2">
        <f>+B74</f>
        <v>-287251969.16666657</v>
      </c>
      <c r="C73" s="2">
        <f aca="true" t="shared" si="11" ref="C73:K73">+(C78+C80+C81+C82)-(B78+B80+B81+B82)</f>
        <v>-25141966</v>
      </c>
      <c r="D73" s="2">
        <f t="shared" si="11"/>
        <v>-670646165</v>
      </c>
      <c r="E73" s="2">
        <f t="shared" si="11"/>
        <v>256509655</v>
      </c>
      <c r="F73" s="2">
        <f>+(F78+F80+F81+F82)-(D78+D80+D81+D82)</f>
        <v>256452662</v>
      </c>
      <c r="G73" s="2">
        <f>+(G78+G80+G81+G82)-(D78+D80+D81+D82)</f>
        <v>256452662</v>
      </c>
      <c r="H73" s="2">
        <f>+(H78+H80+H81+H82)-(D78+D80+D81+D82)</f>
        <v>570913828</v>
      </c>
      <c r="I73" s="2">
        <f>+(I78+I80+I81+I82)-(E78+E80+E81+E82)</f>
        <v>444049292</v>
      </c>
      <c r="J73" s="2">
        <f t="shared" si="11"/>
        <v>26642959</v>
      </c>
      <c r="K73" s="2">
        <f t="shared" si="11"/>
        <v>23534611</v>
      </c>
    </row>
    <row r="74" spans="1:11" ht="12.75" hidden="1">
      <c r="A74" s="2" t="s">
        <v>103</v>
      </c>
      <c r="B74" s="2">
        <f>+TREND(C74:E74)</f>
        <v>-287251969.16666657</v>
      </c>
      <c r="C74" s="2">
        <f>+C73</f>
        <v>-25141966</v>
      </c>
      <c r="D74" s="2">
        <f aca="true" t="shared" si="12" ref="D74:K74">+D73</f>
        <v>-670646165</v>
      </c>
      <c r="E74" s="2">
        <f t="shared" si="12"/>
        <v>256509655</v>
      </c>
      <c r="F74" s="2">
        <f t="shared" si="12"/>
        <v>256452662</v>
      </c>
      <c r="G74" s="2">
        <f t="shared" si="12"/>
        <v>256452662</v>
      </c>
      <c r="H74" s="2">
        <f t="shared" si="12"/>
        <v>570913828</v>
      </c>
      <c r="I74" s="2">
        <f t="shared" si="12"/>
        <v>444049292</v>
      </c>
      <c r="J74" s="2">
        <f t="shared" si="12"/>
        <v>26642959</v>
      </c>
      <c r="K74" s="2">
        <f t="shared" si="12"/>
        <v>23534611</v>
      </c>
    </row>
    <row r="75" spans="1:11" ht="12.75" hidden="1">
      <c r="A75" s="2" t="s">
        <v>104</v>
      </c>
      <c r="B75" s="2">
        <f>+B84-(((B80+B81+B78)*B70)-B79)</f>
        <v>247206886.72692847</v>
      </c>
      <c r="C75" s="2">
        <f aca="true" t="shared" si="13" ref="C75:K75">+C84-(((C80+C81+C78)*C70)-C79)</f>
        <v>384184744.64215076</v>
      </c>
      <c r="D75" s="2">
        <f t="shared" si="13"/>
        <v>-22287854</v>
      </c>
      <c r="E75" s="2">
        <f t="shared" si="13"/>
        <v>0</v>
      </c>
      <c r="F75" s="2">
        <f t="shared" si="13"/>
        <v>7690543</v>
      </c>
      <c r="G75" s="2">
        <f t="shared" si="13"/>
        <v>7690543</v>
      </c>
      <c r="H75" s="2">
        <f t="shared" si="13"/>
        <v>108995018</v>
      </c>
      <c r="I75" s="2">
        <f t="shared" si="13"/>
        <v>530730874</v>
      </c>
      <c r="J75" s="2">
        <f t="shared" si="13"/>
        <v>511253537</v>
      </c>
      <c r="K75" s="2">
        <f t="shared" si="13"/>
        <v>519001454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2139810043</v>
      </c>
      <c r="C77" s="3">
        <v>2046285844</v>
      </c>
      <c r="D77" s="3">
        <v>2481133557</v>
      </c>
      <c r="E77" s="3">
        <v>2357324843</v>
      </c>
      <c r="F77" s="3">
        <v>2277039169</v>
      </c>
      <c r="G77" s="3">
        <v>2277039169</v>
      </c>
      <c r="H77" s="3">
        <v>1696923770</v>
      </c>
      <c r="I77" s="3">
        <v>2584338765</v>
      </c>
      <c r="J77" s="3">
        <v>2715487270</v>
      </c>
      <c r="K77" s="3">
        <v>2826445357</v>
      </c>
    </row>
    <row r="78" spans="1:11" ht="13.5" hidden="1">
      <c r="A78" s="1" t="s">
        <v>67</v>
      </c>
      <c r="B78" s="3">
        <v>0</v>
      </c>
      <c r="C78" s="3">
        <v>0</v>
      </c>
      <c r="D78" s="3">
        <v>-6570</v>
      </c>
      <c r="E78" s="3">
        <v>0</v>
      </c>
      <c r="F78" s="3">
        <v>0</v>
      </c>
      <c r="G78" s="3">
        <v>0</v>
      </c>
      <c r="H78" s="3">
        <v>-2970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687774701</v>
      </c>
      <c r="C79" s="3">
        <v>798690103</v>
      </c>
      <c r="D79" s="3">
        <v>-22287854</v>
      </c>
      <c r="E79" s="3">
        <v>0</v>
      </c>
      <c r="F79" s="3">
        <v>7690543</v>
      </c>
      <c r="G79" s="3">
        <v>7690543</v>
      </c>
      <c r="H79" s="3">
        <v>108995018</v>
      </c>
      <c r="I79" s="3">
        <v>524146274</v>
      </c>
      <c r="J79" s="3">
        <v>504537245</v>
      </c>
      <c r="K79" s="3">
        <v>512016510</v>
      </c>
    </row>
    <row r="80" spans="1:11" ht="13.5" hidden="1">
      <c r="A80" s="1" t="s">
        <v>69</v>
      </c>
      <c r="B80" s="3">
        <v>420758300</v>
      </c>
      <c r="C80" s="3">
        <v>375575649</v>
      </c>
      <c r="D80" s="3">
        <v>-255811435</v>
      </c>
      <c r="E80" s="3">
        <v>0</v>
      </c>
      <c r="F80" s="3">
        <v>-56993</v>
      </c>
      <c r="G80" s="3">
        <v>-56993</v>
      </c>
      <c r="H80" s="3">
        <v>314407143</v>
      </c>
      <c r="I80" s="3">
        <v>406979416</v>
      </c>
      <c r="J80" s="3">
        <v>431398182</v>
      </c>
      <c r="K80" s="3">
        <v>452968091</v>
      </c>
    </row>
    <row r="81" spans="1:11" ht="13.5" hidden="1">
      <c r="A81" s="1" t="s">
        <v>70</v>
      </c>
      <c r="B81" s="3">
        <v>18520176</v>
      </c>
      <c r="C81" s="3">
        <v>38560861</v>
      </c>
      <c r="D81" s="3">
        <v>-691650</v>
      </c>
      <c r="E81" s="3">
        <v>0</v>
      </c>
      <c r="F81" s="3">
        <v>0</v>
      </c>
      <c r="G81" s="3">
        <v>0</v>
      </c>
      <c r="H81" s="3">
        <v>0</v>
      </c>
      <c r="I81" s="3">
        <v>37069876</v>
      </c>
      <c r="J81" s="3">
        <v>39294069</v>
      </c>
      <c r="K81" s="3">
        <v>41258771</v>
      </c>
    </row>
    <row r="82" spans="1:11" ht="13.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2146090658</v>
      </c>
      <c r="C83" s="3">
        <v>2048108357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6584600</v>
      </c>
      <c r="J84" s="3">
        <v>6716292</v>
      </c>
      <c r="K84" s="3">
        <v>6984944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759736823</v>
      </c>
      <c r="C5" s="6">
        <v>794441126</v>
      </c>
      <c r="D5" s="23">
        <v>-4484356</v>
      </c>
      <c r="E5" s="24">
        <v>900836974</v>
      </c>
      <c r="F5" s="6">
        <v>915563949</v>
      </c>
      <c r="G5" s="25">
        <v>915563949</v>
      </c>
      <c r="H5" s="26">
        <v>1175006682</v>
      </c>
      <c r="I5" s="24">
        <v>1200771539</v>
      </c>
      <c r="J5" s="6">
        <v>1272817830</v>
      </c>
      <c r="K5" s="25">
        <v>1349186901</v>
      </c>
    </row>
    <row r="6" spans="1:11" ht="12.75">
      <c r="A6" s="22" t="s">
        <v>19</v>
      </c>
      <c r="B6" s="6">
        <v>2467648223</v>
      </c>
      <c r="C6" s="6">
        <v>2536222200</v>
      </c>
      <c r="D6" s="23">
        <v>-7266475</v>
      </c>
      <c r="E6" s="24">
        <v>3030873695</v>
      </c>
      <c r="F6" s="6">
        <v>2985602615</v>
      </c>
      <c r="G6" s="25">
        <v>2985602615</v>
      </c>
      <c r="H6" s="26">
        <v>3792281929</v>
      </c>
      <c r="I6" s="24">
        <v>3337702983</v>
      </c>
      <c r="J6" s="6">
        <v>3732780156</v>
      </c>
      <c r="K6" s="25">
        <v>4176196101</v>
      </c>
    </row>
    <row r="7" spans="1:11" ht="12.75">
      <c r="A7" s="22" t="s">
        <v>20</v>
      </c>
      <c r="B7" s="6">
        <v>68434503</v>
      </c>
      <c r="C7" s="6">
        <v>53705513</v>
      </c>
      <c r="D7" s="23">
        <v>3075671</v>
      </c>
      <c r="E7" s="24">
        <v>39866400</v>
      </c>
      <c r="F7" s="6">
        <v>26947085</v>
      </c>
      <c r="G7" s="25">
        <v>26947085</v>
      </c>
      <c r="H7" s="26">
        <v>29338404</v>
      </c>
      <c r="I7" s="24">
        <v>14702275</v>
      </c>
      <c r="J7" s="6">
        <v>15442339</v>
      </c>
      <c r="K7" s="25">
        <v>16219901</v>
      </c>
    </row>
    <row r="8" spans="1:11" ht="12.75">
      <c r="A8" s="22" t="s">
        <v>21</v>
      </c>
      <c r="B8" s="6">
        <v>466155846</v>
      </c>
      <c r="C8" s="6">
        <v>497277041</v>
      </c>
      <c r="D8" s="23">
        <v>9090388</v>
      </c>
      <c r="E8" s="24">
        <v>672679073</v>
      </c>
      <c r="F8" s="6">
        <v>671406465</v>
      </c>
      <c r="G8" s="25">
        <v>671406465</v>
      </c>
      <c r="H8" s="26">
        <v>772122989</v>
      </c>
      <c r="I8" s="24">
        <v>672022829</v>
      </c>
      <c r="J8" s="6">
        <v>734741785</v>
      </c>
      <c r="K8" s="25">
        <v>795945021</v>
      </c>
    </row>
    <row r="9" spans="1:11" ht="12.75">
      <c r="A9" s="22" t="s">
        <v>22</v>
      </c>
      <c r="B9" s="6">
        <v>246331064</v>
      </c>
      <c r="C9" s="6">
        <v>489506453</v>
      </c>
      <c r="D9" s="23">
        <v>74467591</v>
      </c>
      <c r="E9" s="24">
        <v>387691384</v>
      </c>
      <c r="F9" s="6">
        <v>369757702</v>
      </c>
      <c r="G9" s="25">
        <v>369757702</v>
      </c>
      <c r="H9" s="26">
        <v>443243534</v>
      </c>
      <c r="I9" s="24">
        <v>379422719</v>
      </c>
      <c r="J9" s="6">
        <v>402188079</v>
      </c>
      <c r="K9" s="25">
        <v>426319358</v>
      </c>
    </row>
    <row r="10" spans="1:11" ht="20.25">
      <c r="A10" s="27" t="s">
        <v>94</v>
      </c>
      <c r="B10" s="28">
        <f>SUM(B5:B9)</f>
        <v>4008306459</v>
      </c>
      <c r="C10" s="29">
        <f aca="true" t="shared" si="0" ref="C10:K10">SUM(C5:C9)</f>
        <v>4371152333</v>
      </c>
      <c r="D10" s="30">
        <f t="shared" si="0"/>
        <v>74882819</v>
      </c>
      <c r="E10" s="28">
        <f t="shared" si="0"/>
        <v>5031947526</v>
      </c>
      <c r="F10" s="29">
        <f t="shared" si="0"/>
        <v>4969277816</v>
      </c>
      <c r="G10" s="31">
        <f t="shared" si="0"/>
        <v>4969277816</v>
      </c>
      <c r="H10" s="32">
        <f t="shared" si="0"/>
        <v>6211993538</v>
      </c>
      <c r="I10" s="28">
        <f t="shared" si="0"/>
        <v>5604622345</v>
      </c>
      <c r="J10" s="29">
        <f t="shared" si="0"/>
        <v>6157970189</v>
      </c>
      <c r="K10" s="31">
        <f t="shared" si="0"/>
        <v>6763867282</v>
      </c>
    </row>
    <row r="11" spans="1:11" ht="12.75">
      <c r="A11" s="22" t="s">
        <v>23</v>
      </c>
      <c r="B11" s="6">
        <v>942876408</v>
      </c>
      <c r="C11" s="6">
        <v>1059152675</v>
      </c>
      <c r="D11" s="23">
        <v>106398302</v>
      </c>
      <c r="E11" s="24">
        <v>1267326172</v>
      </c>
      <c r="F11" s="6">
        <v>1276660573</v>
      </c>
      <c r="G11" s="25">
        <v>1276660573</v>
      </c>
      <c r="H11" s="26">
        <v>1593787661</v>
      </c>
      <c r="I11" s="24">
        <v>1455415928</v>
      </c>
      <c r="J11" s="6">
        <v>1535852923</v>
      </c>
      <c r="K11" s="25">
        <v>1655054888</v>
      </c>
    </row>
    <row r="12" spans="1:11" ht="12.75">
      <c r="A12" s="22" t="s">
        <v>24</v>
      </c>
      <c r="B12" s="6">
        <v>41763039</v>
      </c>
      <c r="C12" s="6">
        <v>43574297</v>
      </c>
      <c r="D12" s="23">
        <v>0</v>
      </c>
      <c r="E12" s="24">
        <v>46061609</v>
      </c>
      <c r="F12" s="6">
        <v>48573499</v>
      </c>
      <c r="G12" s="25">
        <v>48573499</v>
      </c>
      <c r="H12" s="26">
        <v>59453544</v>
      </c>
      <c r="I12" s="24">
        <v>51487912</v>
      </c>
      <c r="J12" s="6">
        <v>54577185</v>
      </c>
      <c r="K12" s="25">
        <v>57851813</v>
      </c>
    </row>
    <row r="13" spans="1:11" ht="12.75">
      <c r="A13" s="22" t="s">
        <v>95</v>
      </c>
      <c r="B13" s="6">
        <v>555153431</v>
      </c>
      <c r="C13" s="6">
        <v>606652569</v>
      </c>
      <c r="D13" s="23">
        <v>37176097</v>
      </c>
      <c r="E13" s="24">
        <v>467691522</v>
      </c>
      <c r="F13" s="6">
        <v>468636505</v>
      </c>
      <c r="G13" s="25">
        <v>468636505</v>
      </c>
      <c r="H13" s="26">
        <v>602036921</v>
      </c>
      <c r="I13" s="24">
        <v>492025081</v>
      </c>
      <c r="J13" s="6">
        <v>516579891</v>
      </c>
      <c r="K13" s="25">
        <v>542365375</v>
      </c>
    </row>
    <row r="14" spans="1:11" ht="12.75">
      <c r="A14" s="22" t="s">
        <v>25</v>
      </c>
      <c r="B14" s="6">
        <v>75094950</v>
      </c>
      <c r="C14" s="6">
        <v>68463042</v>
      </c>
      <c r="D14" s="23">
        <v>2230386</v>
      </c>
      <c r="E14" s="24">
        <v>50672170</v>
      </c>
      <c r="F14" s="6">
        <v>50672170</v>
      </c>
      <c r="G14" s="25">
        <v>50672170</v>
      </c>
      <c r="H14" s="26">
        <v>66733122</v>
      </c>
      <c r="I14" s="24">
        <v>41660100</v>
      </c>
      <c r="J14" s="6">
        <v>31793212</v>
      </c>
      <c r="K14" s="25">
        <v>24371319</v>
      </c>
    </row>
    <row r="15" spans="1:11" ht="12.75">
      <c r="A15" s="22" t="s">
        <v>26</v>
      </c>
      <c r="B15" s="6">
        <v>1955647930</v>
      </c>
      <c r="C15" s="6">
        <v>1912347638</v>
      </c>
      <c r="D15" s="23">
        <v>228553590</v>
      </c>
      <c r="E15" s="24">
        <v>2113811774</v>
      </c>
      <c r="F15" s="6">
        <v>2090657094</v>
      </c>
      <c r="G15" s="25">
        <v>2090657094</v>
      </c>
      <c r="H15" s="26">
        <v>2707761130</v>
      </c>
      <c r="I15" s="24">
        <v>2338356310</v>
      </c>
      <c r="J15" s="6">
        <v>2619737669</v>
      </c>
      <c r="K15" s="25">
        <v>2935633616</v>
      </c>
    </row>
    <row r="16" spans="1:11" ht="12.75">
      <c r="A16" s="22" t="s">
        <v>21</v>
      </c>
      <c r="B16" s="6">
        <v>238128</v>
      </c>
      <c r="C16" s="6">
        <v>42911570</v>
      </c>
      <c r="D16" s="23">
        <v>-26616778</v>
      </c>
      <c r="E16" s="24">
        <v>57139565</v>
      </c>
      <c r="F16" s="6">
        <v>58436970</v>
      </c>
      <c r="G16" s="25">
        <v>58436970</v>
      </c>
      <c r="H16" s="26">
        <v>73357898</v>
      </c>
      <c r="I16" s="24">
        <v>46379440</v>
      </c>
      <c r="J16" s="6">
        <v>36740602</v>
      </c>
      <c r="K16" s="25">
        <v>39679851</v>
      </c>
    </row>
    <row r="17" spans="1:11" ht="12.75">
      <c r="A17" s="22" t="s">
        <v>27</v>
      </c>
      <c r="B17" s="6">
        <v>689019146</v>
      </c>
      <c r="C17" s="6">
        <v>1416481416</v>
      </c>
      <c r="D17" s="23">
        <v>418743919</v>
      </c>
      <c r="E17" s="24">
        <v>925264691</v>
      </c>
      <c r="F17" s="6">
        <v>931915874</v>
      </c>
      <c r="G17" s="25">
        <v>931915874</v>
      </c>
      <c r="H17" s="26">
        <v>1311103788</v>
      </c>
      <c r="I17" s="24">
        <v>903182207</v>
      </c>
      <c r="J17" s="6">
        <v>944273057</v>
      </c>
      <c r="K17" s="25">
        <v>995454873</v>
      </c>
    </row>
    <row r="18" spans="1:11" ht="12.75">
      <c r="A18" s="33" t="s">
        <v>28</v>
      </c>
      <c r="B18" s="34">
        <f>SUM(B11:B17)</f>
        <v>4259793032</v>
      </c>
      <c r="C18" s="35">
        <f aca="true" t="shared" si="1" ref="C18:K18">SUM(C11:C17)</f>
        <v>5149583207</v>
      </c>
      <c r="D18" s="36">
        <f t="shared" si="1"/>
        <v>766485516</v>
      </c>
      <c r="E18" s="34">
        <f t="shared" si="1"/>
        <v>4927967503</v>
      </c>
      <c r="F18" s="35">
        <f t="shared" si="1"/>
        <v>4925552685</v>
      </c>
      <c r="G18" s="37">
        <f t="shared" si="1"/>
        <v>4925552685</v>
      </c>
      <c r="H18" s="38">
        <f t="shared" si="1"/>
        <v>6414234064</v>
      </c>
      <c r="I18" s="34">
        <f t="shared" si="1"/>
        <v>5328506978</v>
      </c>
      <c r="J18" s="35">
        <f t="shared" si="1"/>
        <v>5739554539</v>
      </c>
      <c r="K18" s="37">
        <f t="shared" si="1"/>
        <v>6250411735</v>
      </c>
    </row>
    <row r="19" spans="1:11" ht="12.75">
      <c r="A19" s="33" t="s">
        <v>29</v>
      </c>
      <c r="B19" s="39">
        <f>+B10-B18</f>
        <v>-251486573</v>
      </c>
      <c r="C19" s="40">
        <f aca="true" t="shared" si="2" ref="C19:K19">+C10-C18</f>
        <v>-778430874</v>
      </c>
      <c r="D19" s="41">
        <f t="shared" si="2"/>
        <v>-691602697</v>
      </c>
      <c r="E19" s="39">
        <f t="shared" si="2"/>
        <v>103980023</v>
      </c>
      <c r="F19" s="40">
        <f t="shared" si="2"/>
        <v>43725131</v>
      </c>
      <c r="G19" s="42">
        <f t="shared" si="2"/>
        <v>43725131</v>
      </c>
      <c r="H19" s="43">
        <f t="shared" si="2"/>
        <v>-202240526</v>
      </c>
      <c r="I19" s="39">
        <f t="shared" si="2"/>
        <v>276115367</v>
      </c>
      <c r="J19" s="40">
        <f t="shared" si="2"/>
        <v>418415650</v>
      </c>
      <c r="K19" s="42">
        <f t="shared" si="2"/>
        <v>513455547</v>
      </c>
    </row>
    <row r="20" spans="1:11" ht="20.25">
      <c r="A20" s="44" t="s">
        <v>30</v>
      </c>
      <c r="B20" s="45">
        <v>303484251</v>
      </c>
      <c r="C20" s="46">
        <v>441231023</v>
      </c>
      <c r="D20" s="47">
        <v>78531632</v>
      </c>
      <c r="E20" s="45">
        <v>404341228</v>
      </c>
      <c r="F20" s="46">
        <v>425015255</v>
      </c>
      <c r="G20" s="48">
        <v>425015255</v>
      </c>
      <c r="H20" s="49">
        <v>278566388</v>
      </c>
      <c r="I20" s="45">
        <v>439342399</v>
      </c>
      <c r="J20" s="46">
        <v>446236282</v>
      </c>
      <c r="K20" s="48">
        <v>473589341</v>
      </c>
    </row>
    <row r="21" spans="1:11" ht="12.75">
      <c r="A21" s="22" t="s">
        <v>96</v>
      </c>
      <c r="B21" s="50">
        <v>0</v>
      </c>
      <c r="C21" s="51">
        <v>0</v>
      </c>
      <c r="D21" s="52">
        <v>0</v>
      </c>
      <c r="E21" s="50">
        <v>0</v>
      </c>
      <c r="F21" s="51">
        <v>261400</v>
      </c>
      <c r="G21" s="53">
        <v>261400</v>
      </c>
      <c r="H21" s="54">
        <v>423383</v>
      </c>
      <c r="I21" s="50">
        <v>0</v>
      </c>
      <c r="J21" s="51">
        <v>0</v>
      </c>
      <c r="K21" s="53">
        <v>0</v>
      </c>
    </row>
    <row r="22" spans="1:11" ht="12.75">
      <c r="A22" s="55" t="s">
        <v>97</v>
      </c>
      <c r="B22" s="56">
        <f>SUM(B19:B21)</f>
        <v>51997678</v>
      </c>
      <c r="C22" s="57">
        <f aca="true" t="shared" si="3" ref="C22:K22">SUM(C19:C21)</f>
        <v>-337199851</v>
      </c>
      <c r="D22" s="58">
        <f t="shared" si="3"/>
        <v>-613071065</v>
      </c>
      <c r="E22" s="56">
        <f t="shared" si="3"/>
        <v>508321251</v>
      </c>
      <c r="F22" s="57">
        <f t="shared" si="3"/>
        <v>469001786</v>
      </c>
      <c r="G22" s="59">
        <f t="shared" si="3"/>
        <v>469001786</v>
      </c>
      <c r="H22" s="60">
        <f t="shared" si="3"/>
        <v>76749245</v>
      </c>
      <c r="I22" s="56">
        <f t="shared" si="3"/>
        <v>715457766</v>
      </c>
      <c r="J22" s="57">
        <f t="shared" si="3"/>
        <v>864651932</v>
      </c>
      <c r="K22" s="59">
        <f t="shared" si="3"/>
        <v>987044888</v>
      </c>
    </row>
    <row r="23" spans="1:11" ht="12.75">
      <c r="A23" s="61" t="s">
        <v>31</v>
      </c>
      <c r="B23" s="6">
        <v>0</v>
      </c>
      <c r="C23" s="6">
        <v>0</v>
      </c>
      <c r="D23" s="23">
        <v>-4438202</v>
      </c>
      <c r="E23" s="24">
        <v>0</v>
      </c>
      <c r="F23" s="6">
        <v>0</v>
      </c>
      <c r="G23" s="25">
        <v>0</v>
      </c>
      <c r="H23" s="26">
        <v>4438202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51997678</v>
      </c>
      <c r="C24" s="40">
        <f aca="true" t="shared" si="4" ref="C24:K24">SUM(C22:C23)</f>
        <v>-337199851</v>
      </c>
      <c r="D24" s="41">
        <f t="shared" si="4"/>
        <v>-617509267</v>
      </c>
      <c r="E24" s="39">
        <f t="shared" si="4"/>
        <v>508321251</v>
      </c>
      <c r="F24" s="40">
        <f t="shared" si="4"/>
        <v>469001786</v>
      </c>
      <c r="G24" s="42">
        <f t="shared" si="4"/>
        <v>469001786</v>
      </c>
      <c r="H24" s="43">
        <f t="shared" si="4"/>
        <v>81187447</v>
      </c>
      <c r="I24" s="39">
        <f t="shared" si="4"/>
        <v>715457766</v>
      </c>
      <c r="J24" s="40">
        <f t="shared" si="4"/>
        <v>864651932</v>
      </c>
      <c r="K24" s="42">
        <f t="shared" si="4"/>
        <v>987044888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482969248</v>
      </c>
      <c r="C27" s="7">
        <v>648113768</v>
      </c>
      <c r="D27" s="69">
        <v>209963557</v>
      </c>
      <c r="E27" s="70">
        <v>571382147</v>
      </c>
      <c r="F27" s="7">
        <v>595676035</v>
      </c>
      <c r="G27" s="71">
        <v>595676035</v>
      </c>
      <c r="H27" s="72">
        <v>512254107</v>
      </c>
      <c r="I27" s="70">
        <v>555371301</v>
      </c>
      <c r="J27" s="7">
        <v>597324023</v>
      </c>
      <c r="K27" s="71">
        <v>610271596</v>
      </c>
    </row>
    <row r="28" spans="1:11" ht="12.75">
      <c r="A28" s="73" t="s">
        <v>34</v>
      </c>
      <c r="B28" s="6">
        <v>292498172</v>
      </c>
      <c r="C28" s="6">
        <v>401255417</v>
      </c>
      <c r="D28" s="23">
        <v>2372101</v>
      </c>
      <c r="E28" s="24">
        <v>406341227</v>
      </c>
      <c r="F28" s="6">
        <v>426325255</v>
      </c>
      <c r="G28" s="25">
        <v>426325255</v>
      </c>
      <c r="H28" s="26">
        <v>0</v>
      </c>
      <c r="I28" s="24">
        <v>429351400</v>
      </c>
      <c r="J28" s="6">
        <v>492818783</v>
      </c>
      <c r="K28" s="25">
        <v>504996732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62181455</v>
      </c>
      <c r="C30" s="6">
        <v>40245431</v>
      </c>
      <c r="D30" s="23">
        <v>0</v>
      </c>
      <c r="E30" s="24">
        <v>42040920</v>
      </c>
      <c r="F30" s="6">
        <v>47052852</v>
      </c>
      <c r="G30" s="25">
        <v>47052852</v>
      </c>
      <c r="H30" s="26">
        <v>0</v>
      </c>
      <c r="I30" s="24">
        <v>5631044</v>
      </c>
      <c r="J30" s="6">
        <v>0</v>
      </c>
      <c r="K30" s="25">
        <v>0</v>
      </c>
    </row>
    <row r="31" spans="1:11" ht="12.75">
      <c r="A31" s="22" t="s">
        <v>36</v>
      </c>
      <c r="B31" s="6">
        <v>128289621</v>
      </c>
      <c r="C31" s="6">
        <v>206612920</v>
      </c>
      <c r="D31" s="23">
        <v>0</v>
      </c>
      <c r="E31" s="24">
        <v>0</v>
      </c>
      <c r="F31" s="6">
        <v>81998375</v>
      </c>
      <c r="G31" s="25">
        <v>81998375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482969248</v>
      </c>
      <c r="C32" s="7">
        <f aca="true" t="shared" si="5" ref="C32:K32">SUM(C28:C31)</f>
        <v>648113768</v>
      </c>
      <c r="D32" s="69">
        <f t="shared" si="5"/>
        <v>2372101</v>
      </c>
      <c r="E32" s="70">
        <f t="shared" si="5"/>
        <v>448382147</v>
      </c>
      <c r="F32" s="7">
        <f t="shared" si="5"/>
        <v>555376482</v>
      </c>
      <c r="G32" s="71">
        <f t="shared" si="5"/>
        <v>555376482</v>
      </c>
      <c r="H32" s="72">
        <f t="shared" si="5"/>
        <v>0</v>
      </c>
      <c r="I32" s="70">
        <f t="shared" si="5"/>
        <v>434982444</v>
      </c>
      <c r="J32" s="7">
        <f t="shared" si="5"/>
        <v>492818783</v>
      </c>
      <c r="K32" s="71">
        <f t="shared" si="5"/>
        <v>504996732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2300399069</v>
      </c>
      <c r="C35" s="6">
        <v>1868646852</v>
      </c>
      <c r="D35" s="23">
        <v>-166565884</v>
      </c>
      <c r="E35" s="24">
        <v>639179709</v>
      </c>
      <c r="F35" s="6">
        <v>1510556593</v>
      </c>
      <c r="G35" s="25">
        <v>1510556593</v>
      </c>
      <c r="H35" s="26">
        <v>537966766</v>
      </c>
      <c r="I35" s="24">
        <v>901790326</v>
      </c>
      <c r="J35" s="6">
        <v>1062849508</v>
      </c>
      <c r="K35" s="25">
        <v>1232416399</v>
      </c>
    </row>
    <row r="36" spans="1:11" ht="12.75">
      <c r="A36" s="22" t="s">
        <v>40</v>
      </c>
      <c r="B36" s="6">
        <v>7778626051</v>
      </c>
      <c r="C36" s="6">
        <v>8125811677</v>
      </c>
      <c r="D36" s="23">
        <v>170687952</v>
      </c>
      <c r="E36" s="24">
        <v>103690625</v>
      </c>
      <c r="F36" s="6">
        <v>8359111097</v>
      </c>
      <c r="G36" s="25">
        <v>8359111097</v>
      </c>
      <c r="H36" s="26">
        <v>5047575987</v>
      </c>
      <c r="I36" s="24">
        <v>63346220</v>
      </c>
      <c r="J36" s="6">
        <v>80744132</v>
      </c>
      <c r="K36" s="25">
        <v>67906221</v>
      </c>
    </row>
    <row r="37" spans="1:11" ht="12.75">
      <c r="A37" s="22" t="s">
        <v>41</v>
      </c>
      <c r="B37" s="6">
        <v>1046105743</v>
      </c>
      <c r="C37" s="6">
        <v>1051069082</v>
      </c>
      <c r="D37" s="23">
        <v>530295015</v>
      </c>
      <c r="E37" s="24">
        <v>171488187</v>
      </c>
      <c r="F37" s="6">
        <v>1205318183</v>
      </c>
      <c r="G37" s="25">
        <v>1205318183</v>
      </c>
      <c r="H37" s="26">
        <v>636680318</v>
      </c>
      <c r="I37" s="24">
        <v>328734887</v>
      </c>
      <c r="J37" s="6">
        <v>354045009</v>
      </c>
      <c r="K37" s="25">
        <v>384625868</v>
      </c>
    </row>
    <row r="38" spans="1:11" ht="12.75">
      <c r="A38" s="22" t="s">
        <v>42</v>
      </c>
      <c r="B38" s="6">
        <v>1263990591</v>
      </c>
      <c r="C38" s="6">
        <v>1262297598</v>
      </c>
      <c r="D38" s="23">
        <v>-41351563</v>
      </c>
      <c r="E38" s="24">
        <v>0</v>
      </c>
      <c r="F38" s="6">
        <v>1182802373</v>
      </c>
      <c r="G38" s="25">
        <v>1182802373</v>
      </c>
      <c r="H38" s="26">
        <v>768832664</v>
      </c>
      <c r="I38" s="24">
        <v>-79056107</v>
      </c>
      <c r="J38" s="6">
        <v>-75103301</v>
      </c>
      <c r="K38" s="25">
        <v>-71348136</v>
      </c>
    </row>
    <row r="39" spans="1:11" ht="12.75">
      <c r="A39" s="22" t="s">
        <v>43</v>
      </c>
      <c r="B39" s="6">
        <v>7768928786</v>
      </c>
      <c r="C39" s="6">
        <v>7681091849</v>
      </c>
      <c r="D39" s="23">
        <v>123811479</v>
      </c>
      <c r="E39" s="24">
        <v>63060896</v>
      </c>
      <c r="F39" s="6">
        <v>7012545348</v>
      </c>
      <c r="G39" s="25">
        <v>7012545348</v>
      </c>
      <c r="H39" s="26">
        <v>4107718705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564670943</v>
      </c>
      <c r="C42" s="6">
        <v>350469436</v>
      </c>
      <c r="D42" s="23">
        <v>443339761</v>
      </c>
      <c r="E42" s="24">
        <v>644327869</v>
      </c>
      <c r="F42" s="6">
        <v>620194633</v>
      </c>
      <c r="G42" s="25">
        <v>620194633</v>
      </c>
      <c r="H42" s="26">
        <v>3876612460</v>
      </c>
      <c r="I42" s="24">
        <v>326379306</v>
      </c>
      <c r="J42" s="6">
        <v>598755438</v>
      </c>
      <c r="K42" s="25">
        <v>442004019</v>
      </c>
    </row>
    <row r="43" spans="1:11" ht="12.75">
      <c r="A43" s="22" t="s">
        <v>46</v>
      </c>
      <c r="B43" s="6">
        <v>-483637820</v>
      </c>
      <c r="C43" s="6">
        <v>-629348565</v>
      </c>
      <c r="D43" s="23">
        <v>0</v>
      </c>
      <c r="E43" s="24">
        <v>-542813040</v>
      </c>
      <c r="F43" s="6">
        <v>-609415854</v>
      </c>
      <c r="G43" s="25">
        <v>-609415854</v>
      </c>
      <c r="H43" s="26">
        <v>-363463493</v>
      </c>
      <c r="I43" s="24">
        <v>-517328081</v>
      </c>
      <c r="J43" s="6">
        <v>-556566686</v>
      </c>
      <c r="K43" s="25">
        <v>-568213414</v>
      </c>
    </row>
    <row r="44" spans="1:11" ht="12.75">
      <c r="A44" s="22" t="s">
        <v>47</v>
      </c>
      <c r="B44" s="6">
        <v>48874818</v>
      </c>
      <c r="C44" s="6">
        <v>-16185803</v>
      </c>
      <c r="D44" s="23">
        <v>-84165731</v>
      </c>
      <c r="E44" s="24">
        <v>0</v>
      </c>
      <c r="F44" s="6">
        <v>102576409</v>
      </c>
      <c r="G44" s="25">
        <v>102576409</v>
      </c>
      <c r="H44" s="26">
        <v>45803694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971060564</v>
      </c>
      <c r="C45" s="7">
        <v>675995631</v>
      </c>
      <c r="D45" s="69">
        <v>359174030</v>
      </c>
      <c r="E45" s="70">
        <v>101514829</v>
      </c>
      <c r="F45" s="7">
        <v>580547225</v>
      </c>
      <c r="G45" s="71">
        <v>580547225</v>
      </c>
      <c r="H45" s="72">
        <v>3558952661</v>
      </c>
      <c r="I45" s="70">
        <v>-190948775</v>
      </c>
      <c r="J45" s="7">
        <v>42188752</v>
      </c>
      <c r="K45" s="71">
        <v>-126209395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971060564</v>
      </c>
      <c r="C48" s="6">
        <v>684794988</v>
      </c>
      <c r="D48" s="23">
        <v>89672173</v>
      </c>
      <c r="E48" s="24">
        <v>336369009</v>
      </c>
      <c r="F48" s="6">
        <v>462830432</v>
      </c>
      <c r="G48" s="25">
        <v>462830432</v>
      </c>
      <c r="H48" s="26">
        <v>5415542</v>
      </c>
      <c r="I48" s="24">
        <v>54936216</v>
      </c>
      <c r="J48" s="6">
        <v>328127674</v>
      </c>
      <c r="K48" s="25">
        <v>195558574</v>
      </c>
    </row>
    <row r="49" spans="1:11" ht="12.75">
      <c r="A49" s="22" t="s">
        <v>51</v>
      </c>
      <c r="B49" s="6">
        <f>+B75</f>
        <v>-373039079.99507236</v>
      </c>
      <c r="C49" s="6">
        <f aca="true" t="shared" si="6" ref="C49:K49">+C75</f>
        <v>-129930575.59778368</v>
      </c>
      <c r="D49" s="23">
        <f t="shared" si="6"/>
        <v>-7988894811.936596</v>
      </c>
      <c r="E49" s="24">
        <f t="shared" si="6"/>
        <v>50488579.731401145</v>
      </c>
      <c r="F49" s="6">
        <f t="shared" si="6"/>
        <v>521878283.62078714</v>
      </c>
      <c r="G49" s="25">
        <f t="shared" si="6"/>
        <v>521878283.62078714</v>
      </c>
      <c r="H49" s="26">
        <f t="shared" si="6"/>
        <v>303360646.2691432</v>
      </c>
      <c r="I49" s="24">
        <f t="shared" si="6"/>
        <v>-355403948.75372887</v>
      </c>
      <c r="J49" s="6">
        <f t="shared" si="6"/>
        <v>-239754503.4107387</v>
      </c>
      <c r="K49" s="25">
        <f t="shared" si="6"/>
        <v>-452270386.9676995</v>
      </c>
    </row>
    <row r="50" spans="1:11" ht="12.75">
      <c r="A50" s="33" t="s">
        <v>52</v>
      </c>
      <c r="B50" s="7">
        <f>+B48-B49</f>
        <v>1344099643.9950724</v>
      </c>
      <c r="C50" s="7">
        <f aca="true" t="shared" si="7" ref="C50:K50">+C48-C49</f>
        <v>814725563.5977837</v>
      </c>
      <c r="D50" s="69">
        <f t="shared" si="7"/>
        <v>8078566984.936596</v>
      </c>
      <c r="E50" s="70">
        <f t="shared" si="7"/>
        <v>285880429.26859885</v>
      </c>
      <c r="F50" s="7">
        <f t="shared" si="7"/>
        <v>-59047851.62078714</v>
      </c>
      <c r="G50" s="71">
        <f t="shared" si="7"/>
        <v>-59047851.62078714</v>
      </c>
      <c r="H50" s="72">
        <f t="shared" si="7"/>
        <v>-297945104.2691432</v>
      </c>
      <c r="I50" s="70">
        <f t="shared" si="7"/>
        <v>410340164.75372887</v>
      </c>
      <c r="J50" s="7">
        <f t="shared" si="7"/>
        <v>567882177.4107387</v>
      </c>
      <c r="K50" s="71">
        <f t="shared" si="7"/>
        <v>647828960.9676995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7153523248</v>
      </c>
      <c r="C53" s="6">
        <v>7811843293</v>
      </c>
      <c r="D53" s="23">
        <v>176455586</v>
      </c>
      <c r="E53" s="24">
        <v>-436408531</v>
      </c>
      <c r="F53" s="6">
        <v>6545346237</v>
      </c>
      <c r="G53" s="25">
        <v>6545346237</v>
      </c>
      <c r="H53" s="26">
        <v>3797410151</v>
      </c>
      <c r="I53" s="24">
        <v>-453831681</v>
      </c>
      <c r="J53" s="6">
        <v>-481224651</v>
      </c>
      <c r="K53" s="25">
        <v>-505190511</v>
      </c>
    </row>
    <row r="54" spans="1:11" ht="12.75">
      <c r="A54" s="22" t="s">
        <v>55</v>
      </c>
      <c r="B54" s="6">
        <v>555153431</v>
      </c>
      <c r="C54" s="6">
        <v>606652569</v>
      </c>
      <c r="D54" s="23">
        <v>0</v>
      </c>
      <c r="E54" s="24">
        <v>467691522</v>
      </c>
      <c r="F54" s="6">
        <v>468636505</v>
      </c>
      <c r="G54" s="25">
        <v>468636505</v>
      </c>
      <c r="H54" s="26">
        <v>602036921</v>
      </c>
      <c r="I54" s="24">
        <v>492025081</v>
      </c>
      <c r="J54" s="6">
        <v>516579891</v>
      </c>
      <c r="K54" s="25">
        <v>542365375</v>
      </c>
    </row>
    <row r="55" spans="1:11" ht="12.75">
      <c r="A55" s="22" t="s">
        <v>56</v>
      </c>
      <c r="B55" s="6">
        <v>297657018</v>
      </c>
      <c r="C55" s="6">
        <v>515763053</v>
      </c>
      <c r="D55" s="23">
        <v>164065199</v>
      </c>
      <c r="E55" s="24">
        <v>439797720</v>
      </c>
      <c r="F55" s="6">
        <v>494368065</v>
      </c>
      <c r="G55" s="25">
        <v>494368065</v>
      </c>
      <c r="H55" s="26">
        <v>421348110</v>
      </c>
      <c r="I55" s="24">
        <v>400432145</v>
      </c>
      <c r="J55" s="6">
        <v>422639702</v>
      </c>
      <c r="K55" s="25">
        <v>442129880</v>
      </c>
    </row>
    <row r="56" spans="1:11" ht="12.75">
      <c r="A56" s="22" t="s">
        <v>57</v>
      </c>
      <c r="B56" s="6">
        <v>151542252</v>
      </c>
      <c r="C56" s="6">
        <v>106765491</v>
      </c>
      <c r="D56" s="23">
        <v>75684767</v>
      </c>
      <c r="E56" s="24">
        <v>274563539</v>
      </c>
      <c r="F56" s="6">
        <v>263827091</v>
      </c>
      <c r="G56" s="25">
        <v>263827091</v>
      </c>
      <c r="H56" s="26">
        <v>321563408</v>
      </c>
      <c r="I56" s="24">
        <v>266018875</v>
      </c>
      <c r="J56" s="6">
        <v>282104025</v>
      </c>
      <c r="K56" s="25">
        <v>304796563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143093788</v>
      </c>
      <c r="C59" s="6">
        <v>151511069</v>
      </c>
      <c r="D59" s="23">
        <v>159928351</v>
      </c>
      <c r="E59" s="24">
        <v>168345632</v>
      </c>
      <c r="F59" s="6">
        <v>168345633</v>
      </c>
      <c r="G59" s="25">
        <v>168345633</v>
      </c>
      <c r="H59" s="26">
        <v>168345633</v>
      </c>
      <c r="I59" s="24">
        <v>183952677</v>
      </c>
      <c r="J59" s="6">
        <v>201029258</v>
      </c>
      <c r="K59" s="25">
        <v>219715313</v>
      </c>
    </row>
    <row r="60" spans="1:11" ht="12.75">
      <c r="A60" s="90" t="s">
        <v>60</v>
      </c>
      <c r="B60" s="6">
        <v>402279494</v>
      </c>
      <c r="C60" s="6">
        <v>411637705</v>
      </c>
      <c r="D60" s="23">
        <v>412670956</v>
      </c>
      <c r="E60" s="24">
        <v>442431211</v>
      </c>
      <c r="F60" s="6">
        <v>442431211</v>
      </c>
      <c r="G60" s="25">
        <v>442431211</v>
      </c>
      <c r="H60" s="26">
        <v>442431211</v>
      </c>
      <c r="I60" s="24">
        <v>124035060</v>
      </c>
      <c r="J60" s="6">
        <v>131535012</v>
      </c>
      <c r="K60" s="25">
        <v>139492639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20702</v>
      </c>
      <c r="C62" s="98">
        <v>18272</v>
      </c>
      <c r="D62" s="99">
        <v>18272</v>
      </c>
      <c r="E62" s="97">
        <v>17641</v>
      </c>
      <c r="F62" s="98">
        <v>17641</v>
      </c>
      <c r="G62" s="99">
        <v>17641</v>
      </c>
      <c r="H62" s="100">
        <v>17641</v>
      </c>
      <c r="I62" s="97">
        <v>17641</v>
      </c>
      <c r="J62" s="98">
        <v>17641</v>
      </c>
      <c r="K62" s="99">
        <v>17641</v>
      </c>
    </row>
    <row r="63" spans="1:11" ht="12.75">
      <c r="A63" s="96" t="s">
        <v>63</v>
      </c>
      <c r="B63" s="97">
        <v>4877</v>
      </c>
      <c r="C63" s="98">
        <v>4754</v>
      </c>
      <c r="D63" s="99">
        <v>4022</v>
      </c>
      <c r="E63" s="97">
        <v>1184</v>
      </c>
      <c r="F63" s="98">
        <v>1184</v>
      </c>
      <c r="G63" s="99">
        <v>1184</v>
      </c>
      <c r="H63" s="100">
        <v>1184</v>
      </c>
      <c r="I63" s="97">
        <v>1184</v>
      </c>
      <c r="J63" s="98">
        <v>1184</v>
      </c>
      <c r="K63" s="99">
        <v>0</v>
      </c>
    </row>
    <row r="64" spans="1:11" ht="12.75">
      <c r="A64" s="96" t="s">
        <v>64</v>
      </c>
      <c r="B64" s="97">
        <v>12667</v>
      </c>
      <c r="C64" s="98">
        <v>12667</v>
      </c>
      <c r="D64" s="99">
        <v>14237</v>
      </c>
      <c r="E64" s="97">
        <v>8000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43993</v>
      </c>
      <c r="C65" s="98">
        <v>43993</v>
      </c>
      <c r="D65" s="99">
        <v>43993</v>
      </c>
      <c r="E65" s="97">
        <v>40770</v>
      </c>
      <c r="F65" s="98">
        <v>40770</v>
      </c>
      <c r="G65" s="99">
        <v>40770</v>
      </c>
      <c r="H65" s="100">
        <v>40770</v>
      </c>
      <c r="I65" s="97">
        <v>40770</v>
      </c>
      <c r="J65" s="98">
        <v>40770</v>
      </c>
      <c r="K65" s="99">
        <v>40770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0.9720225654526664</v>
      </c>
      <c r="C70" s="5">
        <f aca="true" t="shared" si="8" ref="C70:K70">IF(ISERROR(C71/C72),0,(C71/C72))</f>
        <v>0.8532730137105093</v>
      </c>
      <c r="D70" s="5">
        <f t="shared" si="8"/>
        <v>-33.582289150071304</v>
      </c>
      <c r="E70" s="5">
        <f t="shared" si="8"/>
        <v>0.9045709060763006</v>
      </c>
      <c r="F70" s="5">
        <f t="shared" si="8"/>
        <v>0.9001989656870656</v>
      </c>
      <c r="G70" s="5">
        <f t="shared" si="8"/>
        <v>0.9001989656870656</v>
      </c>
      <c r="H70" s="5">
        <f t="shared" si="8"/>
        <v>1.5173003666967446</v>
      </c>
      <c r="I70" s="5">
        <f t="shared" si="8"/>
        <v>0.8051680059609896</v>
      </c>
      <c r="J70" s="5">
        <f t="shared" si="8"/>
        <v>0.8049740709216828</v>
      </c>
      <c r="K70" s="5">
        <f t="shared" si="8"/>
        <v>0.8047833178079363</v>
      </c>
    </row>
    <row r="71" spans="1:11" ht="12.75" hidden="1">
      <c r="A71" s="2" t="s">
        <v>100</v>
      </c>
      <c r="B71" s="2">
        <f>+B83</f>
        <v>3296942392</v>
      </c>
      <c r="C71" s="2">
        <f aca="true" t="shared" si="9" ref="C71:K71">+C83</f>
        <v>2974697887</v>
      </c>
      <c r="D71" s="2">
        <f t="shared" si="9"/>
        <v>712281629</v>
      </c>
      <c r="E71" s="2">
        <f t="shared" si="9"/>
        <v>3800338265</v>
      </c>
      <c r="F71" s="2">
        <f t="shared" si="9"/>
        <v>3680149426</v>
      </c>
      <c r="G71" s="2">
        <f t="shared" si="9"/>
        <v>3680149426</v>
      </c>
      <c r="H71" s="2">
        <f t="shared" si="9"/>
        <v>7815399723</v>
      </c>
      <c r="I71" s="2">
        <f t="shared" si="9"/>
        <v>3795467831</v>
      </c>
      <c r="J71" s="2">
        <f t="shared" si="9"/>
        <v>4179047878</v>
      </c>
      <c r="K71" s="2">
        <f t="shared" si="9"/>
        <v>4605350032</v>
      </c>
    </row>
    <row r="72" spans="1:11" ht="12.75" hidden="1">
      <c r="A72" s="2" t="s">
        <v>101</v>
      </c>
      <c r="B72" s="2">
        <f>+B77</f>
        <v>3391837298</v>
      </c>
      <c r="C72" s="2">
        <f aca="true" t="shared" si="10" ref="C72:K72">+C77</f>
        <v>3486220517</v>
      </c>
      <c r="D72" s="2">
        <f t="shared" si="10"/>
        <v>-21210038</v>
      </c>
      <c r="E72" s="2">
        <f t="shared" si="10"/>
        <v>4201260774</v>
      </c>
      <c r="F72" s="2">
        <f t="shared" si="10"/>
        <v>4088151138</v>
      </c>
      <c r="G72" s="2">
        <f t="shared" si="10"/>
        <v>4088151138</v>
      </c>
      <c r="H72" s="2">
        <f t="shared" si="10"/>
        <v>5150858653</v>
      </c>
      <c r="I72" s="2">
        <f t="shared" si="10"/>
        <v>4713883069</v>
      </c>
      <c r="J72" s="2">
        <f t="shared" si="10"/>
        <v>5191531043</v>
      </c>
      <c r="K72" s="2">
        <f t="shared" si="10"/>
        <v>5722472037</v>
      </c>
    </row>
    <row r="73" spans="1:11" ht="12.75" hidden="1">
      <c r="A73" s="2" t="s">
        <v>102</v>
      </c>
      <c r="B73" s="2">
        <f>+B74</f>
        <v>-668393136.5</v>
      </c>
      <c r="C73" s="2">
        <f aca="true" t="shared" si="11" ref="C73:K73">+(C78+C80+C81+C82)-(B78+B80+B81+B82)</f>
        <v>-138953375</v>
      </c>
      <c r="D73" s="2">
        <f t="shared" si="11"/>
        <v>-1382326083</v>
      </c>
      <c r="E73" s="2">
        <f t="shared" si="11"/>
        <v>550939778</v>
      </c>
      <c r="F73" s="2">
        <f>+(F78+F80+F81+F82)-(D78+D80+D81+D82)</f>
        <v>1164881016</v>
      </c>
      <c r="G73" s="2">
        <f>+(G78+G80+G81+G82)-(D78+D80+D81+D82)</f>
        <v>1164881016</v>
      </c>
      <c r="H73" s="2">
        <f>+(H78+H80+H81+H82)-(D78+D80+D81+D82)</f>
        <v>649796011</v>
      </c>
      <c r="I73" s="2">
        <f>+(I78+I80+I81+I82)-(E78+E80+E81+E82)</f>
        <v>546873876</v>
      </c>
      <c r="J73" s="2">
        <f t="shared" si="11"/>
        <v>-112021670</v>
      </c>
      <c r="K73" s="2">
        <f t="shared" si="11"/>
        <v>302239682</v>
      </c>
    </row>
    <row r="74" spans="1:11" ht="12.75" hidden="1">
      <c r="A74" s="2" t="s">
        <v>103</v>
      </c>
      <c r="B74" s="2">
        <f>+TREND(C74:E74)</f>
        <v>-668393136.5</v>
      </c>
      <c r="C74" s="2">
        <f>+C73</f>
        <v>-138953375</v>
      </c>
      <c r="D74" s="2">
        <f aca="true" t="shared" si="12" ref="D74:K74">+D73</f>
        <v>-1382326083</v>
      </c>
      <c r="E74" s="2">
        <f t="shared" si="12"/>
        <v>550939778</v>
      </c>
      <c r="F74" s="2">
        <f t="shared" si="12"/>
        <v>1164881016</v>
      </c>
      <c r="G74" s="2">
        <f t="shared" si="12"/>
        <v>1164881016</v>
      </c>
      <c r="H74" s="2">
        <f t="shared" si="12"/>
        <v>649796011</v>
      </c>
      <c r="I74" s="2">
        <f t="shared" si="12"/>
        <v>546873876</v>
      </c>
      <c r="J74" s="2">
        <f t="shared" si="12"/>
        <v>-112021670</v>
      </c>
      <c r="K74" s="2">
        <f t="shared" si="12"/>
        <v>302239682</v>
      </c>
    </row>
    <row r="75" spans="1:11" ht="12.75" hidden="1">
      <c r="A75" s="2" t="s">
        <v>104</v>
      </c>
      <c r="B75" s="2">
        <f>+B84-(((B80+B81+B78)*B70)-B79)</f>
        <v>-373039079.99507236</v>
      </c>
      <c r="C75" s="2">
        <f aca="true" t="shared" si="13" ref="C75:K75">+C84-(((C80+C81+C78)*C70)-C79)</f>
        <v>-129930575.59778368</v>
      </c>
      <c r="D75" s="2">
        <f t="shared" si="13"/>
        <v>-7988894811.936596</v>
      </c>
      <c r="E75" s="2">
        <f t="shared" si="13"/>
        <v>50488579.731401145</v>
      </c>
      <c r="F75" s="2">
        <f t="shared" si="13"/>
        <v>521878283.62078714</v>
      </c>
      <c r="G75" s="2">
        <f t="shared" si="13"/>
        <v>521878283.62078714</v>
      </c>
      <c r="H75" s="2">
        <f t="shared" si="13"/>
        <v>303360646.2691432</v>
      </c>
      <c r="I75" s="2">
        <f t="shared" si="13"/>
        <v>-355403948.75372887</v>
      </c>
      <c r="J75" s="2">
        <f t="shared" si="13"/>
        <v>-239754503.4107387</v>
      </c>
      <c r="K75" s="2">
        <f t="shared" si="13"/>
        <v>-452270386.9676995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3391837298</v>
      </c>
      <c r="C77" s="3">
        <v>3486220517</v>
      </c>
      <c r="D77" s="3">
        <v>-21210038</v>
      </c>
      <c r="E77" s="3">
        <v>4201260774</v>
      </c>
      <c r="F77" s="3">
        <v>4088151138</v>
      </c>
      <c r="G77" s="3">
        <v>4088151138</v>
      </c>
      <c r="H77" s="3">
        <v>5150858653</v>
      </c>
      <c r="I77" s="3">
        <v>4713883069</v>
      </c>
      <c r="J77" s="3">
        <v>5191531043</v>
      </c>
      <c r="K77" s="3">
        <v>5722472037</v>
      </c>
    </row>
    <row r="78" spans="1:11" ht="13.5" hidden="1">
      <c r="A78" s="1" t="s">
        <v>67</v>
      </c>
      <c r="B78" s="3">
        <v>10317110</v>
      </c>
      <c r="C78" s="3">
        <v>9944611</v>
      </c>
      <c r="D78" s="3">
        <v>0</v>
      </c>
      <c r="E78" s="3">
        <v>0</v>
      </c>
      <c r="F78" s="3">
        <v>13739820</v>
      </c>
      <c r="G78" s="3">
        <v>13739820</v>
      </c>
      <c r="H78" s="3">
        <v>11497948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856406357</v>
      </c>
      <c r="C79" s="3">
        <v>837849121</v>
      </c>
      <c r="D79" s="3">
        <v>343847632</v>
      </c>
      <c r="E79" s="3">
        <v>171488187</v>
      </c>
      <c r="F79" s="3">
        <v>1063352349</v>
      </c>
      <c r="G79" s="3">
        <v>1063352349</v>
      </c>
      <c r="H79" s="3">
        <v>629024950</v>
      </c>
      <c r="I79" s="3">
        <v>328734887</v>
      </c>
      <c r="J79" s="3">
        <v>354045009</v>
      </c>
      <c r="K79" s="3">
        <v>384625868</v>
      </c>
    </row>
    <row r="80" spans="1:11" ht="13.5" hidden="1">
      <c r="A80" s="1" t="s">
        <v>69</v>
      </c>
      <c r="B80" s="3">
        <v>1112206494</v>
      </c>
      <c r="C80" s="3">
        <v>1010800351</v>
      </c>
      <c r="D80" s="3">
        <v>-256219079</v>
      </c>
      <c r="E80" s="3">
        <v>302810700</v>
      </c>
      <c r="F80" s="3">
        <v>772463560</v>
      </c>
      <c r="G80" s="3">
        <v>772463560</v>
      </c>
      <c r="H80" s="3">
        <v>274746867</v>
      </c>
      <c r="I80" s="3">
        <v>849442356</v>
      </c>
      <c r="J80" s="3">
        <v>737403092</v>
      </c>
      <c r="K80" s="3">
        <v>1039624035</v>
      </c>
    </row>
    <row r="81" spans="1:11" ht="13.5" hidden="1">
      <c r="A81" s="1" t="s">
        <v>70</v>
      </c>
      <c r="B81" s="3">
        <v>142308593</v>
      </c>
      <c r="C81" s="3">
        <v>113452043</v>
      </c>
      <c r="D81" s="3">
        <v>8090001</v>
      </c>
      <c r="E81" s="3">
        <v>0</v>
      </c>
      <c r="F81" s="3">
        <v>130548558</v>
      </c>
      <c r="G81" s="3">
        <v>130548558</v>
      </c>
      <c r="H81" s="3">
        <v>115422118</v>
      </c>
      <c r="I81" s="3">
        <v>242220</v>
      </c>
      <c r="J81" s="3">
        <v>259814</v>
      </c>
      <c r="K81" s="3">
        <v>278553</v>
      </c>
    </row>
    <row r="82" spans="1:11" ht="13.5" hidden="1">
      <c r="A82" s="1" t="s">
        <v>71</v>
      </c>
      <c r="B82" s="3">
        <v>8318183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3296942392</v>
      </c>
      <c r="C83" s="3">
        <v>2974697887</v>
      </c>
      <c r="D83" s="3">
        <v>712281629</v>
      </c>
      <c r="E83" s="3">
        <v>3800338265</v>
      </c>
      <c r="F83" s="3">
        <v>3680149426</v>
      </c>
      <c r="G83" s="3">
        <v>3680149426</v>
      </c>
      <c r="H83" s="3">
        <v>7815399723</v>
      </c>
      <c r="I83" s="3">
        <v>3795467831</v>
      </c>
      <c r="J83" s="3">
        <v>4179047878</v>
      </c>
      <c r="K83" s="3">
        <v>4605350032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152914142</v>
      </c>
      <c r="F84" s="3">
        <v>283785081</v>
      </c>
      <c r="G84" s="3">
        <v>283785081</v>
      </c>
      <c r="H84" s="3">
        <v>283785081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214713798</v>
      </c>
      <c r="C5" s="6">
        <v>232285813</v>
      </c>
      <c r="D5" s="23">
        <v>279938486</v>
      </c>
      <c r="E5" s="24">
        <v>310713683</v>
      </c>
      <c r="F5" s="6">
        <v>310713683</v>
      </c>
      <c r="G5" s="25">
        <v>310713683</v>
      </c>
      <c r="H5" s="26">
        <v>307914175</v>
      </c>
      <c r="I5" s="24">
        <v>341427219</v>
      </c>
      <c r="J5" s="6">
        <v>358498580</v>
      </c>
      <c r="K5" s="25">
        <v>380008495</v>
      </c>
    </row>
    <row r="6" spans="1:11" ht="12.75">
      <c r="A6" s="22" t="s">
        <v>19</v>
      </c>
      <c r="B6" s="6">
        <v>914750787</v>
      </c>
      <c r="C6" s="6">
        <v>948273264</v>
      </c>
      <c r="D6" s="23">
        <v>966067889</v>
      </c>
      <c r="E6" s="24">
        <v>1019131586</v>
      </c>
      <c r="F6" s="6">
        <v>1052536071</v>
      </c>
      <c r="G6" s="25">
        <v>1052536071</v>
      </c>
      <c r="H6" s="26">
        <v>1000690544</v>
      </c>
      <c r="I6" s="24">
        <v>1199673022</v>
      </c>
      <c r="J6" s="6">
        <v>1259656675</v>
      </c>
      <c r="K6" s="25">
        <v>1344025876</v>
      </c>
    </row>
    <row r="7" spans="1:11" ht="12.75">
      <c r="A7" s="22" t="s">
        <v>20</v>
      </c>
      <c r="B7" s="6">
        <v>12517428</v>
      </c>
      <c r="C7" s="6">
        <v>4505489</v>
      </c>
      <c r="D7" s="23">
        <v>4826322</v>
      </c>
      <c r="E7" s="24">
        <v>4040869</v>
      </c>
      <c r="F7" s="6">
        <v>4040869</v>
      </c>
      <c r="G7" s="25">
        <v>4040869</v>
      </c>
      <c r="H7" s="26">
        <v>4892532</v>
      </c>
      <c r="I7" s="24">
        <v>4040869</v>
      </c>
      <c r="J7" s="6">
        <v>4242913</v>
      </c>
      <c r="K7" s="25">
        <v>4455058</v>
      </c>
    </row>
    <row r="8" spans="1:11" ht="12.75">
      <c r="A8" s="22" t="s">
        <v>21</v>
      </c>
      <c r="B8" s="6">
        <v>204521730</v>
      </c>
      <c r="C8" s="6">
        <v>81368944</v>
      </c>
      <c r="D8" s="23">
        <v>353934158</v>
      </c>
      <c r="E8" s="24">
        <v>343476001</v>
      </c>
      <c r="F8" s="6">
        <v>337930608</v>
      </c>
      <c r="G8" s="25">
        <v>337930608</v>
      </c>
      <c r="H8" s="26">
        <v>384990911</v>
      </c>
      <c r="I8" s="24">
        <v>380142000</v>
      </c>
      <c r="J8" s="6">
        <v>399149100</v>
      </c>
      <c r="K8" s="25">
        <v>420766427</v>
      </c>
    </row>
    <row r="9" spans="1:11" ht="12.75">
      <c r="A9" s="22" t="s">
        <v>22</v>
      </c>
      <c r="B9" s="6">
        <v>37571467</v>
      </c>
      <c r="C9" s="6">
        <v>37578794</v>
      </c>
      <c r="D9" s="23">
        <v>50864404</v>
      </c>
      <c r="E9" s="24">
        <v>64991576</v>
      </c>
      <c r="F9" s="6">
        <v>52491292</v>
      </c>
      <c r="G9" s="25">
        <v>52491292</v>
      </c>
      <c r="H9" s="26">
        <v>69229223</v>
      </c>
      <c r="I9" s="24">
        <v>53794151</v>
      </c>
      <c r="J9" s="6">
        <v>56483855</v>
      </c>
      <c r="K9" s="25">
        <v>56346153</v>
      </c>
    </row>
    <row r="10" spans="1:11" ht="20.25">
      <c r="A10" s="27" t="s">
        <v>94</v>
      </c>
      <c r="B10" s="28">
        <f>SUM(B5:B9)</f>
        <v>1384075210</v>
      </c>
      <c r="C10" s="29">
        <f aca="true" t="shared" si="0" ref="C10:K10">SUM(C5:C9)</f>
        <v>1304012304</v>
      </c>
      <c r="D10" s="30">
        <f t="shared" si="0"/>
        <v>1655631259</v>
      </c>
      <c r="E10" s="28">
        <f t="shared" si="0"/>
        <v>1742353715</v>
      </c>
      <c r="F10" s="29">
        <f t="shared" si="0"/>
        <v>1757712523</v>
      </c>
      <c r="G10" s="31">
        <f t="shared" si="0"/>
        <v>1757712523</v>
      </c>
      <c r="H10" s="32">
        <f t="shared" si="0"/>
        <v>1767717385</v>
      </c>
      <c r="I10" s="28">
        <f t="shared" si="0"/>
        <v>1979077261</v>
      </c>
      <c r="J10" s="29">
        <f t="shared" si="0"/>
        <v>2078031123</v>
      </c>
      <c r="K10" s="31">
        <f t="shared" si="0"/>
        <v>2205602009</v>
      </c>
    </row>
    <row r="11" spans="1:11" ht="12.75">
      <c r="A11" s="22" t="s">
        <v>23</v>
      </c>
      <c r="B11" s="6">
        <v>489601018</v>
      </c>
      <c r="C11" s="6">
        <v>495757372</v>
      </c>
      <c r="D11" s="23">
        <v>545569088</v>
      </c>
      <c r="E11" s="24">
        <v>535785578</v>
      </c>
      <c r="F11" s="6">
        <v>554983481</v>
      </c>
      <c r="G11" s="25">
        <v>554983481</v>
      </c>
      <c r="H11" s="26">
        <v>574746400</v>
      </c>
      <c r="I11" s="24">
        <v>600528152</v>
      </c>
      <c r="J11" s="6">
        <v>631815013</v>
      </c>
      <c r="K11" s="25">
        <v>681961715</v>
      </c>
    </row>
    <row r="12" spans="1:11" ht="12.75">
      <c r="A12" s="22" t="s">
        <v>24</v>
      </c>
      <c r="B12" s="6">
        <v>18453107</v>
      </c>
      <c r="C12" s="6">
        <v>20389056</v>
      </c>
      <c r="D12" s="23">
        <v>22972886</v>
      </c>
      <c r="E12" s="24">
        <v>24158882</v>
      </c>
      <c r="F12" s="6">
        <v>23043458</v>
      </c>
      <c r="G12" s="25">
        <v>23043458</v>
      </c>
      <c r="H12" s="26">
        <v>21967407</v>
      </c>
      <c r="I12" s="24">
        <v>24195633</v>
      </c>
      <c r="J12" s="6">
        <v>25405417</v>
      </c>
      <c r="K12" s="25">
        <v>26777307</v>
      </c>
    </row>
    <row r="13" spans="1:11" ht="12.75">
      <c r="A13" s="22" t="s">
        <v>95</v>
      </c>
      <c r="B13" s="6">
        <v>459333668</v>
      </c>
      <c r="C13" s="6">
        <v>472110422</v>
      </c>
      <c r="D13" s="23">
        <v>449694990</v>
      </c>
      <c r="E13" s="24">
        <v>525578232</v>
      </c>
      <c r="F13" s="6">
        <v>472144801</v>
      </c>
      <c r="G13" s="25">
        <v>472144801</v>
      </c>
      <c r="H13" s="26">
        <v>369427700</v>
      </c>
      <c r="I13" s="24">
        <v>491981910</v>
      </c>
      <c r="J13" s="6">
        <v>518228725</v>
      </c>
      <c r="K13" s="25">
        <v>546213074</v>
      </c>
    </row>
    <row r="14" spans="1:11" ht="12.75">
      <c r="A14" s="22" t="s">
        <v>25</v>
      </c>
      <c r="B14" s="6">
        <v>66141054</v>
      </c>
      <c r="C14" s="6">
        <v>65783550</v>
      </c>
      <c r="D14" s="23">
        <v>17571078</v>
      </c>
      <c r="E14" s="24">
        <v>225484</v>
      </c>
      <c r="F14" s="6">
        <v>5625484</v>
      </c>
      <c r="G14" s="25">
        <v>5625484</v>
      </c>
      <c r="H14" s="26">
        <v>34716328</v>
      </c>
      <c r="I14" s="24">
        <v>7000000</v>
      </c>
      <c r="J14" s="6">
        <v>7378000</v>
      </c>
      <c r="K14" s="25">
        <v>7776412</v>
      </c>
    </row>
    <row r="15" spans="1:11" ht="12.75">
      <c r="A15" s="22" t="s">
        <v>26</v>
      </c>
      <c r="B15" s="6">
        <v>513530461</v>
      </c>
      <c r="C15" s="6">
        <v>558945739</v>
      </c>
      <c r="D15" s="23">
        <v>538332377</v>
      </c>
      <c r="E15" s="24">
        <v>611999554</v>
      </c>
      <c r="F15" s="6">
        <v>607492070</v>
      </c>
      <c r="G15" s="25">
        <v>607492070</v>
      </c>
      <c r="H15" s="26">
        <v>526237180</v>
      </c>
      <c r="I15" s="24">
        <v>694126764</v>
      </c>
      <c r="J15" s="6">
        <v>731601465</v>
      </c>
      <c r="K15" s="25">
        <v>781175639</v>
      </c>
    </row>
    <row r="16" spans="1:11" ht="12.75">
      <c r="A16" s="22" t="s">
        <v>21</v>
      </c>
      <c r="B16" s="6">
        <v>0</v>
      </c>
      <c r="C16" s="6">
        <v>0</v>
      </c>
      <c r="D16" s="23">
        <v>2015399</v>
      </c>
      <c r="E16" s="24">
        <v>25994341</v>
      </c>
      <c r="F16" s="6">
        <v>22945341</v>
      </c>
      <c r="G16" s="25">
        <v>22945341</v>
      </c>
      <c r="H16" s="26">
        <v>855114</v>
      </c>
      <c r="I16" s="24">
        <v>1416860</v>
      </c>
      <c r="J16" s="6">
        <v>1493250</v>
      </c>
      <c r="K16" s="25">
        <v>1573886</v>
      </c>
    </row>
    <row r="17" spans="1:11" ht="12.75">
      <c r="A17" s="22" t="s">
        <v>27</v>
      </c>
      <c r="B17" s="6">
        <v>1021295678</v>
      </c>
      <c r="C17" s="6">
        <v>479839789</v>
      </c>
      <c r="D17" s="23">
        <v>715831618</v>
      </c>
      <c r="E17" s="24">
        <v>514494960</v>
      </c>
      <c r="F17" s="6">
        <v>639100333</v>
      </c>
      <c r="G17" s="25">
        <v>639100333</v>
      </c>
      <c r="H17" s="26">
        <v>647720383</v>
      </c>
      <c r="I17" s="24">
        <v>613387042</v>
      </c>
      <c r="J17" s="6">
        <v>646060788</v>
      </c>
      <c r="K17" s="25">
        <v>656253231</v>
      </c>
    </row>
    <row r="18" spans="1:11" ht="12.75">
      <c r="A18" s="33" t="s">
        <v>28</v>
      </c>
      <c r="B18" s="34">
        <f>SUM(B11:B17)</f>
        <v>2568354986</v>
      </c>
      <c r="C18" s="35">
        <f aca="true" t="shared" si="1" ref="C18:K18">SUM(C11:C17)</f>
        <v>2092825928</v>
      </c>
      <c r="D18" s="36">
        <f t="shared" si="1"/>
        <v>2291987436</v>
      </c>
      <c r="E18" s="34">
        <f t="shared" si="1"/>
        <v>2238237031</v>
      </c>
      <c r="F18" s="35">
        <f t="shared" si="1"/>
        <v>2325334968</v>
      </c>
      <c r="G18" s="37">
        <f t="shared" si="1"/>
        <v>2325334968</v>
      </c>
      <c r="H18" s="38">
        <f t="shared" si="1"/>
        <v>2175670512</v>
      </c>
      <c r="I18" s="34">
        <f t="shared" si="1"/>
        <v>2432636361</v>
      </c>
      <c r="J18" s="35">
        <f t="shared" si="1"/>
        <v>2561982658</v>
      </c>
      <c r="K18" s="37">
        <f t="shared" si="1"/>
        <v>2701731264</v>
      </c>
    </row>
    <row r="19" spans="1:11" ht="12.75">
      <c r="A19" s="33" t="s">
        <v>29</v>
      </c>
      <c r="B19" s="39">
        <f>+B10-B18</f>
        <v>-1184279776</v>
      </c>
      <c r="C19" s="40">
        <f aca="true" t="shared" si="2" ref="C19:K19">+C10-C18</f>
        <v>-788813624</v>
      </c>
      <c r="D19" s="41">
        <f t="shared" si="2"/>
        <v>-636356177</v>
      </c>
      <c r="E19" s="39">
        <f t="shared" si="2"/>
        <v>-495883316</v>
      </c>
      <c r="F19" s="40">
        <f t="shared" si="2"/>
        <v>-567622445</v>
      </c>
      <c r="G19" s="42">
        <f t="shared" si="2"/>
        <v>-567622445</v>
      </c>
      <c r="H19" s="43">
        <f t="shared" si="2"/>
        <v>-407953127</v>
      </c>
      <c r="I19" s="39">
        <f t="shared" si="2"/>
        <v>-453559100</v>
      </c>
      <c r="J19" s="40">
        <f t="shared" si="2"/>
        <v>-483951535</v>
      </c>
      <c r="K19" s="42">
        <f t="shared" si="2"/>
        <v>-496129255</v>
      </c>
    </row>
    <row r="20" spans="1:11" ht="20.25">
      <c r="A20" s="44" t="s">
        <v>30</v>
      </c>
      <c r="B20" s="45">
        <v>262979799</v>
      </c>
      <c r="C20" s="46">
        <v>446453372</v>
      </c>
      <c r="D20" s="47">
        <v>62175538</v>
      </c>
      <c r="E20" s="45">
        <v>30058000</v>
      </c>
      <c r="F20" s="46">
        <v>110532800</v>
      </c>
      <c r="G20" s="48">
        <v>110532800</v>
      </c>
      <c r="H20" s="49">
        <v>124157958</v>
      </c>
      <c r="I20" s="45">
        <v>36983000</v>
      </c>
      <c r="J20" s="46">
        <v>38832150</v>
      </c>
      <c r="K20" s="48">
        <v>40929086</v>
      </c>
    </row>
    <row r="21" spans="1:11" ht="12.75">
      <c r="A21" s="22" t="s">
        <v>96</v>
      </c>
      <c r="B21" s="50">
        <v>0</v>
      </c>
      <c r="C21" s="51">
        <v>0</v>
      </c>
      <c r="D21" s="52">
        <v>140580745</v>
      </c>
      <c r="E21" s="50">
        <v>38521</v>
      </c>
      <c r="F21" s="51">
        <v>88521</v>
      </c>
      <c r="G21" s="53">
        <v>88521</v>
      </c>
      <c r="H21" s="54">
        <v>698248</v>
      </c>
      <c r="I21" s="50">
        <v>14592832</v>
      </c>
      <c r="J21" s="51">
        <v>15322474</v>
      </c>
      <c r="K21" s="53">
        <v>16150144</v>
      </c>
    </row>
    <row r="22" spans="1:11" ht="12.75">
      <c r="A22" s="55" t="s">
        <v>97</v>
      </c>
      <c r="B22" s="56">
        <f>SUM(B19:B21)</f>
        <v>-921299977</v>
      </c>
      <c r="C22" s="57">
        <f aca="true" t="shared" si="3" ref="C22:K22">SUM(C19:C21)</f>
        <v>-342360252</v>
      </c>
      <c r="D22" s="58">
        <f t="shared" si="3"/>
        <v>-433599894</v>
      </c>
      <c r="E22" s="56">
        <f t="shared" si="3"/>
        <v>-465786795</v>
      </c>
      <c r="F22" s="57">
        <f t="shared" si="3"/>
        <v>-457001124</v>
      </c>
      <c r="G22" s="59">
        <f t="shared" si="3"/>
        <v>-457001124</v>
      </c>
      <c r="H22" s="60">
        <f t="shared" si="3"/>
        <v>-283096921</v>
      </c>
      <c r="I22" s="56">
        <f t="shared" si="3"/>
        <v>-401983268</v>
      </c>
      <c r="J22" s="57">
        <f t="shared" si="3"/>
        <v>-429796911</v>
      </c>
      <c r="K22" s="59">
        <f t="shared" si="3"/>
        <v>-439050025</v>
      </c>
    </row>
    <row r="23" spans="1:11" ht="12.75">
      <c r="A23" s="61" t="s">
        <v>31</v>
      </c>
      <c r="B23" s="6">
        <v>29936451</v>
      </c>
      <c r="C23" s="6">
        <v>-41219977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-891363526</v>
      </c>
      <c r="C24" s="40">
        <f aca="true" t="shared" si="4" ref="C24:K24">SUM(C22:C23)</f>
        <v>-383580229</v>
      </c>
      <c r="D24" s="41">
        <f t="shared" si="4"/>
        <v>-433599894</v>
      </c>
      <c r="E24" s="39">
        <f t="shared" si="4"/>
        <v>-465786795</v>
      </c>
      <c r="F24" s="40">
        <f t="shared" si="4"/>
        <v>-457001124</v>
      </c>
      <c r="G24" s="42">
        <f t="shared" si="4"/>
        <v>-457001124</v>
      </c>
      <c r="H24" s="43">
        <f t="shared" si="4"/>
        <v>-283096921</v>
      </c>
      <c r="I24" s="39">
        <f t="shared" si="4"/>
        <v>-401983268</v>
      </c>
      <c r="J24" s="40">
        <f t="shared" si="4"/>
        <v>-429796911</v>
      </c>
      <c r="K24" s="42">
        <f t="shared" si="4"/>
        <v>-439050025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310438325</v>
      </c>
      <c r="C27" s="7">
        <v>225888265</v>
      </c>
      <c r="D27" s="69">
        <v>1070111994</v>
      </c>
      <c r="E27" s="70">
        <v>216775500</v>
      </c>
      <c r="F27" s="7">
        <v>1080807513</v>
      </c>
      <c r="G27" s="71">
        <v>1080807513</v>
      </c>
      <c r="H27" s="72">
        <v>1093684936</v>
      </c>
      <c r="I27" s="70">
        <v>200382324</v>
      </c>
      <c r="J27" s="7">
        <v>6683084</v>
      </c>
      <c r="K27" s="71">
        <v>-261618</v>
      </c>
    </row>
    <row r="28" spans="1:11" ht="12.75">
      <c r="A28" s="73" t="s">
        <v>34</v>
      </c>
      <c r="B28" s="6">
        <v>141049137</v>
      </c>
      <c r="C28" s="6">
        <v>188513063</v>
      </c>
      <c r="D28" s="23">
        <v>158393081</v>
      </c>
      <c r="E28" s="24">
        <v>179285500</v>
      </c>
      <c r="F28" s="6">
        <v>147386023</v>
      </c>
      <c r="G28" s="25">
        <v>147386023</v>
      </c>
      <c r="H28" s="26">
        <v>97183969</v>
      </c>
      <c r="I28" s="24">
        <v>-2104189780</v>
      </c>
      <c r="J28" s="6">
        <v>-2112432780</v>
      </c>
      <c r="K28" s="25">
        <v>-2112432780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76534677</v>
      </c>
      <c r="C30" s="6">
        <v>30124396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92854511</v>
      </c>
      <c r="C31" s="6">
        <v>7250806</v>
      </c>
      <c r="D31" s="23">
        <v>13535850</v>
      </c>
      <c r="E31" s="24">
        <v>36840000</v>
      </c>
      <c r="F31" s="6">
        <v>35217549</v>
      </c>
      <c r="G31" s="25">
        <v>35217549</v>
      </c>
      <c r="H31" s="26">
        <v>28718892</v>
      </c>
      <c r="I31" s="24">
        <v>2300000</v>
      </c>
      <c r="J31" s="6">
        <v>1500000</v>
      </c>
      <c r="K31" s="25">
        <v>1</v>
      </c>
    </row>
    <row r="32" spans="1:11" ht="12.75">
      <c r="A32" s="33" t="s">
        <v>37</v>
      </c>
      <c r="B32" s="7">
        <f>SUM(B28:B31)</f>
        <v>310438325</v>
      </c>
      <c r="C32" s="7">
        <f aca="true" t="shared" si="5" ref="C32:K32">SUM(C28:C31)</f>
        <v>225888265</v>
      </c>
      <c r="D32" s="69">
        <f t="shared" si="5"/>
        <v>171928931</v>
      </c>
      <c r="E32" s="70">
        <f t="shared" si="5"/>
        <v>216125500</v>
      </c>
      <c r="F32" s="7">
        <f t="shared" si="5"/>
        <v>182603572</v>
      </c>
      <c r="G32" s="71">
        <f t="shared" si="5"/>
        <v>182603572</v>
      </c>
      <c r="H32" s="72">
        <f t="shared" si="5"/>
        <v>125902861</v>
      </c>
      <c r="I32" s="70">
        <f t="shared" si="5"/>
        <v>-2101889780</v>
      </c>
      <c r="J32" s="7">
        <f t="shared" si="5"/>
        <v>-2110932780</v>
      </c>
      <c r="K32" s="71">
        <f t="shared" si="5"/>
        <v>-2112432779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506649543</v>
      </c>
      <c r="C35" s="6">
        <v>562996085</v>
      </c>
      <c r="D35" s="23">
        <v>631493977</v>
      </c>
      <c r="E35" s="24">
        <v>0</v>
      </c>
      <c r="F35" s="6">
        <v>682807051</v>
      </c>
      <c r="G35" s="25">
        <v>682807051</v>
      </c>
      <c r="H35" s="26">
        <v>771254940</v>
      </c>
      <c r="I35" s="24">
        <v>598231499</v>
      </c>
      <c r="J35" s="6">
        <v>657850288</v>
      </c>
      <c r="K35" s="25">
        <v>741836263</v>
      </c>
    </row>
    <row r="36" spans="1:11" ht="12.75">
      <c r="A36" s="22" t="s">
        <v>40</v>
      </c>
      <c r="B36" s="6">
        <v>7989645074</v>
      </c>
      <c r="C36" s="6">
        <v>7726317507</v>
      </c>
      <c r="D36" s="23">
        <v>7408665667</v>
      </c>
      <c r="E36" s="24">
        <v>216775500</v>
      </c>
      <c r="F36" s="6">
        <v>7540187392</v>
      </c>
      <c r="G36" s="25">
        <v>7540187392</v>
      </c>
      <c r="H36" s="26">
        <v>7370327917</v>
      </c>
      <c r="I36" s="24">
        <v>7066467258</v>
      </c>
      <c r="J36" s="6">
        <v>6715671299</v>
      </c>
      <c r="K36" s="25">
        <v>6338626770</v>
      </c>
    </row>
    <row r="37" spans="1:11" ht="12.75">
      <c r="A37" s="22" t="s">
        <v>41</v>
      </c>
      <c r="B37" s="6">
        <v>439888035</v>
      </c>
      <c r="C37" s="6">
        <v>548190883</v>
      </c>
      <c r="D37" s="23">
        <v>722721327</v>
      </c>
      <c r="E37" s="24">
        <v>0</v>
      </c>
      <c r="F37" s="6">
        <v>720445236</v>
      </c>
      <c r="G37" s="25">
        <v>720445236</v>
      </c>
      <c r="H37" s="26">
        <v>779825871</v>
      </c>
      <c r="I37" s="24">
        <v>619659408</v>
      </c>
      <c r="J37" s="6">
        <v>560482234</v>
      </c>
      <c r="K37" s="25">
        <v>498109493</v>
      </c>
    </row>
    <row r="38" spans="1:11" ht="12.75">
      <c r="A38" s="22" t="s">
        <v>42</v>
      </c>
      <c r="B38" s="6">
        <v>605418699</v>
      </c>
      <c r="C38" s="6">
        <v>606836819</v>
      </c>
      <c r="D38" s="23">
        <v>616809999</v>
      </c>
      <c r="E38" s="24">
        <v>0</v>
      </c>
      <c r="F38" s="6">
        <v>616809996</v>
      </c>
      <c r="G38" s="25">
        <v>616809996</v>
      </c>
      <c r="H38" s="26">
        <v>613969551</v>
      </c>
      <c r="I38" s="24">
        <v>611354799</v>
      </c>
      <c r="J38" s="6">
        <v>611354799</v>
      </c>
      <c r="K38" s="25">
        <v>611354799</v>
      </c>
    </row>
    <row r="39" spans="1:11" ht="12.75">
      <c r="A39" s="22" t="s">
        <v>43</v>
      </c>
      <c r="B39" s="6">
        <v>7450987883</v>
      </c>
      <c r="C39" s="6">
        <v>7134285890</v>
      </c>
      <c r="D39" s="23">
        <v>7134228207</v>
      </c>
      <c r="E39" s="24">
        <v>682562295</v>
      </c>
      <c r="F39" s="6">
        <v>7342740335</v>
      </c>
      <c r="G39" s="25">
        <v>7342740335</v>
      </c>
      <c r="H39" s="26">
        <v>7030884320</v>
      </c>
      <c r="I39" s="24">
        <v>6835667818</v>
      </c>
      <c r="J39" s="6">
        <v>6631481465</v>
      </c>
      <c r="K39" s="25">
        <v>6410048766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24166542</v>
      </c>
      <c r="C42" s="6">
        <v>233688221</v>
      </c>
      <c r="D42" s="23">
        <v>-1793997375</v>
      </c>
      <c r="E42" s="24">
        <v>-1548560895</v>
      </c>
      <c r="F42" s="6">
        <v>-1688843263</v>
      </c>
      <c r="G42" s="25">
        <v>-1688843263</v>
      </c>
      <c r="H42" s="26">
        <v>-1689811267</v>
      </c>
      <c r="I42" s="24">
        <v>191849264</v>
      </c>
      <c r="J42" s="6">
        <v>196072812</v>
      </c>
      <c r="K42" s="25">
        <v>206979989</v>
      </c>
    </row>
    <row r="43" spans="1:11" ht="12.75">
      <c r="A43" s="22" t="s">
        <v>46</v>
      </c>
      <c r="B43" s="6">
        <v>-308750327</v>
      </c>
      <c r="C43" s="6">
        <v>-219405870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2.75">
      <c r="A44" s="22" t="s">
        <v>47</v>
      </c>
      <c r="B44" s="6">
        <v>-11656244</v>
      </c>
      <c r="C44" s="6">
        <v>-8347489</v>
      </c>
      <c r="D44" s="23">
        <v>18966523</v>
      </c>
      <c r="E44" s="24">
        <v>-18966523</v>
      </c>
      <c r="F44" s="6">
        <v>18966521</v>
      </c>
      <c r="G44" s="25">
        <v>18966521</v>
      </c>
      <c r="H44" s="26">
        <v>4530754</v>
      </c>
      <c r="I44" s="24">
        <v>4445861</v>
      </c>
      <c r="J44" s="6">
        <v>0</v>
      </c>
      <c r="K44" s="25">
        <v>0</v>
      </c>
    </row>
    <row r="45" spans="1:11" ht="12.75">
      <c r="A45" s="33" t="s">
        <v>48</v>
      </c>
      <c r="B45" s="7">
        <v>44572895</v>
      </c>
      <c r="C45" s="7">
        <v>50507757</v>
      </c>
      <c r="D45" s="69">
        <v>-1718011414</v>
      </c>
      <c r="E45" s="70">
        <v>-1567527418</v>
      </c>
      <c r="F45" s="7">
        <v>-1612409689</v>
      </c>
      <c r="G45" s="71">
        <v>-1612409689</v>
      </c>
      <c r="H45" s="72">
        <v>-1675080840</v>
      </c>
      <c r="I45" s="70">
        <v>-9238419</v>
      </c>
      <c r="J45" s="7">
        <v>323966222</v>
      </c>
      <c r="K45" s="71">
        <v>687448435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44572895</v>
      </c>
      <c r="C48" s="6">
        <v>50507758</v>
      </c>
      <c r="D48" s="23">
        <v>57467056</v>
      </c>
      <c r="E48" s="24">
        <v>0</v>
      </c>
      <c r="F48" s="6">
        <v>57467053</v>
      </c>
      <c r="G48" s="25">
        <v>57467053</v>
      </c>
      <c r="H48" s="26">
        <v>10199673</v>
      </c>
      <c r="I48" s="24">
        <v>134824710</v>
      </c>
      <c r="J48" s="6">
        <v>480468447</v>
      </c>
      <c r="K48" s="25">
        <v>852406317</v>
      </c>
    </row>
    <row r="49" spans="1:11" ht="12.75">
      <c r="A49" s="22" t="s">
        <v>51</v>
      </c>
      <c r="B49" s="6">
        <f>+B75</f>
        <v>16343328.37815398</v>
      </c>
      <c r="C49" s="6">
        <f aca="true" t="shared" si="6" ref="C49:K49">+C75</f>
        <v>50670891.01658559</v>
      </c>
      <c r="D49" s="23">
        <f t="shared" si="6"/>
        <v>704364045</v>
      </c>
      <c r="E49" s="24">
        <f t="shared" si="6"/>
        <v>33471288</v>
      </c>
      <c r="F49" s="6">
        <f t="shared" si="6"/>
        <v>738506797</v>
      </c>
      <c r="G49" s="25">
        <f t="shared" si="6"/>
        <v>738506797</v>
      </c>
      <c r="H49" s="26">
        <f t="shared" si="6"/>
        <v>795756010</v>
      </c>
      <c r="I49" s="24">
        <f t="shared" si="6"/>
        <v>-130557326.98115337</v>
      </c>
      <c r="J49" s="6">
        <f t="shared" si="6"/>
        <v>36317582.43159872</v>
      </c>
      <c r="K49" s="25">
        <f t="shared" si="6"/>
        <v>196132356.3747056</v>
      </c>
    </row>
    <row r="50" spans="1:11" ht="12.75">
      <c r="A50" s="33" t="s">
        <v>52</v>
      </c>
      <c r="B50" s="7">
        <f>+B48-B49</f>
        <v>28229566.62184602</v>
      </c>
      <c r="C50" s="7">
        <f aca="true" t="shared" si="7" ref="C50:K50">+C48-C49</f>
        <v>-163133.01658558846</v>
      </c>
      <c r="D50" s="69">
        <f t="shared" si="7"/>
        <v>-646896989</v>
      </c>
      <c r="E50" s="70">
        <f t="shared" si="7"/>
        <v>-33471288</v>
      </c>
      <c r="F50" s="7">
        <f t="shared" si="7"/>
        <v>-681039744</v>
      </c>
      <c r="G50" s="71">
        <f t="shared" si="7"/>
        <v>-681039744</v>
      </c>
      <c r="H50" s="72">
        <f t="shared" si="7"/>
        <v>-785556337</v>
      </c>
      <c r="I50" s="70">
        <f t="shared" si="7"/>
        <v>265382036.98115337</v>
      </c>
      <c r="J50" s="7">
        <f t="shared" si="7"/>
        <v>444150864.5684013</v>
      </c>
      <c r="K50" s="71">
        <f t="shared" si="7"/>
        <v>656273960.6252944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7353724485</v>
      </c>
      <c r="C53" s="6">
        <v>7425154258</v>
      </c>
      <c r="D53" s="23">
        <v>6843114430</v>
      </c>
      <c r="E53" s="24">
        <v>216775500</v>
      </c>
      <c r="F53" s="6">
        <v>6974636156</v>
      </c>
      <c r="G53" s="25">
        <v>6974636156</v>
      </c>
      <c r="H53" s="26">
        <v>6994714145</v>
      </c>
      <c r="I53" s="24">
        <v>6462063119</v>
      </c>
      <c r="J53" s="6">
        <v>6111267160</v>
      </c>
      <c r="K53" s="25">
        <v>5734222631</v>
      </c>
    </row>
    <row r="54" spans="1:11" ht="12.75">
      <c r="A54" s="22" t="s">
        <v>55</v>
      </c>
      <c r="B54" s="6">
        <v>459333668</v>
      </c>
      <c r="C54" s="6">
        <v>472110422</v>
      </c>
      <c r="D54" s="23">
        <v>0</v>
      </c>
      <c r="E54" s="24">
        <v>525578232</v>
      </c>
      <c r="F54" s="6">
        <v>472144801</v>
      </c>
      <c r="G54" s="25">
        <v>472144801</v>
      </c>
      <c r="H54" s="26">
        <v>369427700</v>
      </c>
      <c r="I54" s="24">
        <v>491981910</v>
      </c>
      <c r="J54" s="6">
        <v>518228725</v>
      </c>
      <c r="K54" s="25">
        <v>546213074</v>
      </c>
    </row>
    <row r="55" spans="1:11" ht="12.75">
      <c r="A55" s="22" t="s">
        <v>56</v>
      </c>
      <c r="B55" s="6">
        <v>0</v>
      </c>
      <c r="C55" s="6">
        <v>0</v>
      </c>
      <c r="D55" s="23">
        <v>32793945</v>
      </c>
      <c r="E55" s="24">
        <v>137557500</v>
      </c>
      <c r="F55" s="6">
        <v>94868197</v>
      </c>
      <c r="G55" s="25">
        <v>94868197</v>
      </c>
      <c r="H55" s="26">
        <v>81703305</v>
      </c>
      <c r="I55" s="24">
        <v>76464720</v>
      </c>
      <c r="J55" s="6">
        <v>0</v>
      </c>
      <c r="K55" s="25">
        <v>0</v>
      </c>
    </row>
    <row r="56" spans="1:11" ht="12.75">
      <c r="A56" s="22" t="s">
        <v>57</v>
      </c>
      <c r="B56" s="6">
        <v>0</v>
      </c>
      <c r="C56" s="6">
        <v>0</v>
      </c>
      <c r="D56" s="23">
        <v>100444468</v>
      </c>
      <c r="E56" s="24">
        <v>6920000</v>
      </c>
      <c r="F56" s="6">
        <v>11047976</v>
      </c>
      <c r="G56" s="25">
        <v>11047976</v>
      </c>
      <c r="H56" s="26">
        <v>7166143</v>
      </c>
      <c r="I56" s="24">
        <v>7060000</v>
      </c>
      <c r="J56" s="6">
        <v>7439560</v>
      </c>
      <c r="K56" s="25">
        <v>7841296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135720919</v>
      </c>
      <c r="D59" s="23">
        <v>76969109</v>
      </c>
      <c r="E59" s="24">
        <v>70854485</v>
      </c>
      <c r="F59" s="6">
        <v>37450000</v>
      </c>
      <c r="G59" s="25">
        <v>37450000</v>
      </c>
      <c r="H59" s="26">
        <v>37450000</v>
      </c>
      <c r="I59" s="24">
        <v>37450000</v>
      </c>
      <c r="J59" s="6">
        <v>39472300</v>
      </c>
      <c r="K59" s="25">
        <v>41603804</v>
      </c>
    </row>
    <row r="60" spans="1:11" ht="12.75">
      <c r="A60" s="90" t="s">
        <v>60</v>
      </c>
      <c r="B60" s="6">
        <v>0</v>
      </c>
      <c r="C60" s="6">
        <v>23786212</v>
      </c>
      <c r="D60" s="23">
        <v>30062728</v>
      </c>
      <c r="E60" s="24">
        <v>22463197</v>
      </c>
      <c r="F60" s="6">
        <v>27928711</v>
      </c>
      <c r="G60" s="25">
        <v>27928711</v>
      </c>
      <c r="H60" s="26">
        <v>27928712</v>
      </c>
      <c r="I60" s="24">
        <v>27928711</v>
      </c>
      <c r="J60" s="6">
        <v>29436861</v>
      </c>
      <c r="K60" s="25">
        <v>31026452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4848</v>
      </c>
      <c r="C62" s="98">
        <v>7314</v>
      </c>
      <c r="D62" s="99">
        <v>7314</v>
      </c>
      <c r="E62" s="97">
        <v>7767</v>
      </c>
      <c r="F62" s="98">
        <v>7767</v>
      </c>
      <c r="G62" s="99">
        <v>7767</v>
      </c>
      <c r="H62" s="100">
        <v>7767</v>
      </c>
      <c r="I62" s="97">
        <v>8249</v>
      </c>
      <c r="J62" s="98">
        <v>8760</v>
      </c>
      <c r="K62" s="99">
        <v>8760</v>
      </c>
    </row>
    <row r="63" spans="1:11" ht="12.75">
      <c r="A63" s="96" t="s">
        <v>63</v>
      </c>
      <c r="B63" s="97">
        <v>14015</v>
      </c>
      <c r="C63" s="98">
        <v>25870</v>
      </c>
      <c r="D63" s="99">
        <v>25870</v>
      </c>
      <c r="E63" s="97">
        <v>27474</v>
      </c>
      <c r="F63" s="98">
        <v>27474</v>
      </c>
      <c r="G63" s="99">
        <v>27474</v>
      </c>
      <c r="H63" s="100">
        <v>27474</v>
      </c>
      <c r="I63" s="97">
        <v>29177</v>
      </c>
      <c r="J63" s="98">
        <v>30986</v>
      </c>
      <c r="K63" s="99">
        <v>30986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0.8370536223239009</v>
      </c>
      <c r="C70" s="5">
        <f aca="true" t="shared" si="8" ref="C70:K70">IF(ISERROR(C71/C72),0,(C71/C72))</f>
        <v>0.8945008070792242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1.2290789464378058</v>
      </c>
      <c r="J70" s="5">
        <f t="shared" si="8"/>
        <v>1.2290789456597773</v>
      </c>
      <c r="K70" s="5">
        <f t="shared" si="8"/>
        <v>1.2267659539980948</v>
      </c>
    </row>
    <row r="71" spans="1:11" ht="12.75" hidden="1">
      <c r="A71" s="2" t="s">
        <v>100</v>
      </c>
      <c r="B71" s="2">
        <f>+B83</f>
        <v>970237523</v>
      </c>
      <c r="C71" s="2">
        <f aca="true" t="shared" si="9" ref="C71:K71">+C83</f>
        <v>1077201316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1948230824</v>
      </c>
      <c r="J71" s="2">
        <f t="shared" si="9"/>
        <v>2045642362</v>
      </c>
      <c r="K71" s="2">
        <f t="shared" si="9"/>
        <v>2173612247</v>
      </c>
    </row>
    <row r="72" spans="1:11" ht="12.75" hidden="1">
      <c r="A72" s="2" t="s">
        <v>101</v>
      </c>
      <c r="B72" s="2">
        <f>+B77</f>
        <v>1159110357</v>
      </c>
      <c r="C72" s="2">
        <f aca="true" t="shared" si="10" ref="C72:K72">+C77</f>
        <v>1204248568</v>
      </c>
      <c r="D72" s="2">
        <f t="shared" si="10"/>
        <v>1286276541</v>
      </c>
      <c r="E72" s="2">
        <f t="shared" si="10"/>
        <v>1381619095</v>
      </c>
      <c r="F72" s="2">
        <f t="shared" si="10"/>
        <v>1405961125</v>
      </c>
      <c r="G72" s="2">
        <f t="shared" si="10"/>
        <v>1405961125</v>
      </c>
      <c r="H72" s="2">
        <f t="shared" si="10"/>
        <v>1369819392</v>
      </c>
      <c r="I72" s="2">
        <f t="shared" si="10"/>
        <v>1585114471</v>
      </c>
      <c r="J72" s="2">
        <f t="shared" si="10"/>
        <v>1664370193</v>
      </c>
      <c r="K72" s="2">
        <f t="shared" si="10"/>
        <v>1771823093</v>
      </c>
    </row>
    <row r="73" spans="1:11" ht="12.75" hidden="1">
      <c r="A73" s="2" t="s">
        <v>102</v>
      </c>
      <c r="B73" s="2">
        <f>+B74</f>
        <v>155501383.83333337</v>
      </c>
      <c r="C73" s="2">
        <f aca="true" t="shared" si="11" ref="C73:K73">+(C78+C80+C81+C82)-(B78+B80+B81+B82)</f>
        <v>48568717</v>
      </c>
      <c r="D73" s="2">
        <f t="shared" si="11"/>
        <v>64299973</v>
      </c>
      <c r="E73" s="2">
        <f t="shared" si="11"/>
        <v>-561564772</v>
      </c>
      <c r="F73" s="2">
        <f>+(F78+F80+F81+F82)-(D78+D80+D81+D82)</f>
        <v>-6</v>
      </c>
      <c r="G73" s="2">
        <f>+(G78+G80+G81+G82)-(D78+D80+D81+D82)</f>
        <v>-6</v>
      </c>
      <c r="H73" s="2">
        <f>+(H78+H80+H81+H82)-(D78+D80+D81+D82)</f>
        <v>144116780</v>
      </c>
      <c r="I73" s="2">
        <f>+(I78+I80+I81+I82)-(E78+E80+E81+E82)</f>
        <v>597968570</v>
      </c>
      <c r="J73" s="2">
        <f t="shared" si="11"/>
        <v>-183654346</v>
      </c>
      <c r="K73" s="2">
        <f t="shared" si="11"/>
        <v>-180053280</v>
      </c>
    </row>
    <row r="74" spans="1:11" ht="12.75" hidden="1">
      <c r="A74" s="2" t="s">
        <v>103</v>
      </c>
      <c r="B74" s="2">
        <f>+TREND(C74:E74)</f>
        <v>155501383.83333337</v>
      </c>
      <c r="C74" s="2">
        <f>+C73</f>
        <v>48568717</v>
      </c>
      <c r="D74" s="2">
        <f aca="true" t="shared" si="12" ref="D74:K74">+D73</f>
        <v>64299973</v>
      </c>
      <c r="E74" s="2">
        <f t="shared" si="12"/>
        <v>-561564772</v>
      </c>
      <c r="F74" s="2">
        <f t="shared" si="12"/>
        <v>-6</v>
      </c>
      <c r="G74" s="2">
        <f t="shared" si="12"/>
        <v>-6</v>
      </c>
      <c r="H74" s="2">
        <f t="shared" si="12"/>
        <v>144116780</v>
      </c>
      <c r="I74" s="2">
        <f t="shared" si="12"/>
        <v>597968570</v>
      </c>
      <c r="J74" s="2">
        <f t="shared" si="12"/>
        <v>-183654346</v>
      </c>
      <c r="K74" s="2">
        <f t="shared" si="12"/>
        <v>-180053280</v>
      </c>
    </row>
    <row r="75" spans="1:11" ht="12.75" hidden="1">
      <c r="A75" s="2" t="s">
        <v>104</v>
      </c>
      <c r="B75" s="2">
        <f>+B84-(((B80+B81+B78)*B70)-B79)</f>
        <v>16343328.37815398</v>
      </c>
      <c r="C75" s="2">
        <f aca="true" t="shared" si="13" ref="C75:K75">+C84-(((C80+C81+C78)*C70)-C79)</f>
        <v>50670891.01658559</v>
      </c>
      <c r="D75" s="2">
        <f t="shared" si="13"/>
        <v>704364045</v>
      </c>
      <c r="E75" s="2">
        <f t="shared" si="13"/>
        <v>33471288</v>
      </c>
      <c r="F75" s="2">
        <f t="shared" si="13"/>
        <v>738506797</v>
      </c>
      <c r="G75" s="2">
        <f t="shared" si="13"/>
        <v>738506797</v>
      </c>
      <c r="H75" s="2">
        <f t="shared" si="13"/>
        <v>795756010</v>
      </c>
      <c r="I75" s="2">
        <f t="shared" si="13"/>
        <v>-130557326.98115337</v>
      </c>
      <c r="J75" s="2">
        <f t="shared" si="13"/>
        <v>36317582.43159872</v>
      </c>
      <c r="K75" s="2">
        <f t="shared" si="13"/>
        <v>196132356.3747056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1159110357</v>
      </c>
      <c r="C77" s="3">
        <v>1204248568</v>
      </c>
      <c r="D77" s="3">
        <v>1286276541</v>
      </c>
      <c r="E77" s="3">
        <v>1381619095</v>
      </c>
      <c r="F77" s="3">
        <v>1405961125</v>
      </c>
      <c r="G77" s="3">
        <v>1405961125</v>
      </c>
      <c r="H77" s="3">
        <v>1369819392</v>
      </c>
      <c r="I77" s="3">
        <v>1585114471</v>
      </c>
      <c r="J77" s="3">
        <v>1664370193</v>
      </c>
      <c r="K77" s="3">
        <v>1771823093</v>
      </c>
    </row>
    <row r="78" spans="1:11" ht="13.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391919378</v>
      </c>
      <c r="C79" s="3">
        <v>495469475</v>
      </c>
      <c r="D79" s="3">
        <v>656918332</v>
      </c>
      <c r="E79" s="3">
        <v>0</v>
      </c>
      <c r="F79" s="3">
        <v>654642244</v>
      </c>
      <c r="G79" s="3">
        <v>654642244</v>
      </c>
      <c r="H79" s="3">
        <v>711891457</v>
      </c>
      <c r="I79" s="3">
        <v>559662355</v>
      </c>
      <c r="J79" s="3">
        <v>500485181</v>
      </c>
      <c r="K79" s="3">
        <v>438112440</v>
      </c>
    </row>
    <row r="80" spans="1:11" ht="13.5" hidden="1">
      <c r="A80" s="1" t="s">
        <v>69</v>
      </c>
      <c r="B80" s="3">
        <v>395096859</v>
      </c>
      <c r="C80" s="3">
        <v>444855068</v>
      </c>
      <c r="D80" s="3">
        <v>485100007</v>
      </c>
      <c r="E80" s="3">
        <v>0</v>
      </c>
      <c r="F80" s="3">
        <v>443588544</v>
      </c>
      <c r="G80" s="3">
        <v>443588544</v>
      </c>
      <c r="H80" s="3">
        <v>543567105</v>
      </c>
      <c r="I80" s="3">
        <v>456907636</v>
      </c>
      <c r="J80" s="3">
        <v>283522207</v>
      </c>
      <c r="K80" s="3">
        <v>112026358</v>
      </c>
    </row>
    <row r="81" spans="1:11" ht="13.5" hidden="1">
      <c r="A81" s="1" t="s">
        <v>70</v>
      </c>
      <c r="B81" s="3">
        <v>53591301</v>
      </c>
      <c r="C81" s="3">
        <v>52403940</v>
      </c>
      <c r="D81" s="3">
        <v>76463330</v>
      </c>
      <c r="E81" s="3">
        <v>0</v>
      </c>
      <c r="F81" s="3">
        <v>117974787</v>
      </c>
      <c r="G81" s="3">
        <v>117974787</v>
      </c>
      <c r="H81" s="3">
        <v>162113923</v>
      </c>
      <c r="I81" s="3">
        <v>141060410</v>
      </c>
      <c r="J81" s="3">
        <v>130791493</v>
      </c>
      <c r="K81" s="3">
        <v>122234062</v>
      </c>
    </row>
    <row r="82" spans="1:11" ht="13.5" hidden="1">
      <c r="A82" s="1" t="s">
        <v>71</v>
      </c>
      <c r="B82" s="3">
        <v>7922</v>
      </c>
      <c r="C82" s="3">
        <v>5791</v>
      </c>
      <c r="D82" s="3">
        <v>1435</v>
      </c>
      <c r="E82" s="3">
        <v>0</v>
      </c>
      <c r="F82" s="3">
        <v>1435</v>
      </c>
      <c r="G82" s="3">
        <v>1435</v>
      </c>
      <c r="H82" s="3">
        <v>524</v>
      </c>
      <c r="I82" s="3">
        <v>524</v>
      </c>
      <c r="J82" s="3">
        <v>524</v>
      </c>
      <c r="K82" s="3">
        <v>524</v>
      </c>
    </row>
    <row r="83" spans="1:11" ht="13.5" hidden="1">
      <c r="A83" s="1" t="s">
        <v>72</v>
      </c>
      <c r="B83" s="3">
        <v>970237523</v>
      </c>
      <c r="C83" s="3">
        <v>1077201316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1948230824</v>
      </c>
      <c r="J83" s="3">
        <v>2045642362</v>
      </c>
      <c r="K83" s="3">
        <v>2173612247</v>
      </c>
    </row>
    <row r="84" spans="1:11" ht="13.5" hidden="1">
      <c r="A84" s="1" t="s">
        <v>73</v>
      </c>
      <c r="B84" s="3">
        <v>0</v>
      </c>
      <c r="C84" s="3">
        <v>0</v>
      </c>
      <c r="D84" s="3">
        <v>47445713</v>
      </c>
      <c r="E84" s="3">
        <v>33471288</v>
      </c>
      <c r="F84" s="3">
        <v>83864553</v>
      </c>
      <c r="G84" s="3">
        <v>83864553</v>
      </c>
      <c r="H84" s="3">
        <v>83864553</v>
      </c>
      <c r="I84" s="3">
        <v>44730254</v>
      </c>
      <c r="J84" s="3">
        <v>45056647</v>
      </c>
      <c r="K84" s="3">
        <v>45402624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371074000</v>
      </c>
      <c r="C5" s="6">
        <v>400905693</v>
      </c>
      <c r="D5" s="23">
        <v>442664785</v>
      </c>
      <c r="E5" s="24">
        <v>474453400</v>
      </c>
      <c r="F5" s="6">
        <v>21279000</v>
      </c>
      <c r="G5" s="25">
        <v>21279000</v>
      </c>
      <c r="H5" s="26">
        <v>477137971</v>
      </c>
      <c r="I5" s="24">
        <v>520379700</v>
      </c>
      <c r="J5" s="6">
        <v>556806200</v>
      </c>
      <c r="K5" s="25">
        <v>584646600</v>
      </c>
    </row>
    <row r="6" spans="1:11" ht="12.75">
      <c r="A6" s="22" t="s">
        <v>19</v>
      </c>
      <c r="B6" s="6">
        <v>1717693090</v>
      </c>
      <c r="C6" s="6">
        <v>2003817657</v>
      </c>
      <c r="D6" s="23">
        <v>1911278452</v>
      </c>
      <c r="E6" s="24">
        <v>2097369100</v>
      </c>
      <c r="F6" s="6">
        <v>-78692100</v>
      </c>
      <c r="G6" s="25">
        <v>-78692100</v>
      </c>
      <c r="H6" s="26">
        <v>1965848005</v>
      </c>
      <c r="I6" s="24">
        <v>2175959600</v>
      </c>
      <c r="J6" s="6">
        <v>2340748700</v>
      </c>
      <c r="K6" s="25">
        <v>2477681900</v>
      </c>
    </row>
    <row r="7" spans="1:11" ht="12.75">
      <c r="A7" s="22" t="s">
        <v>20</v>
      </c>
      <c r="B7" s="6">
        <v>32411106</v>
      </c>
      <c r="C7" s="6">
        <v>60875363</v>
      </c>
      <c r="D7" s="23">
        <v>76055871</v>
      </c>
      <c r="E7" s="24">
        <v>55000000</v>
      </c>
      <c r="F7" s="6">
        <v>0</v>
      </c>
      <c r="G7" s="25">
        <v>0</v>
      </c>
      <c r="H7" s="26">
        <v>27999016</v>
      </c>
      <c r="I7" s="24">
        <v>58000000</v>
      </c>
      <c r="J7" s="6">
        <v>60000000</v>
      </c>
      <c r="K7" s="25">
        <v>65000000</v>
      </c>
    </row>
    <row r="8" spans="1:11" ht="12.75">
      <c r="A8" s="22" t="s">
        <v>21</v>
      </c>
      <c r="B8" s="6">
        <v>270169523</v>
      </c>
      <c r="C8" s="6">
        <v>279991513</v>
      </c>
      <c r="D8" s="23">
        <v>328337555</v>
      </c>
      <c r="E8" s="24">
        <v>364488300</v>
      </c>
      <c r="F8" s="6">
        <v>-2708000</v>
      </c>
      <c r="G8" s="25">
        <v>-2708000</v>
      </c>
      <c r="H8" s="26">
        <v>360177960</v>
      </c>
      <c r="I8" s="24">
        <v>390676000</v>
      </c>
      <c r="J8" s="6">
        <v>419116000</v>
      </c>
      <c r="K8" s="25">
        <v>458058000</v>
      </c>
    </row>
    <row r="9" spans="1:11" ht="12.75">
      <c r="A9" s="22" t="s">
        <v>22</v>
      </c>
      <c r="B9" s="6">
        <v>105301800</v>
      </c>
      <c r="C9" s="6">
        <v>154422068</v>
      </c>
      <c r="D9" s="23">
        <v>234906742</v>
      </c>
      <c r="E9" s="24">
        <v>71412700</v>
      </c>
      <c r="F9" s="6">
        <v>-5376500</v>
      </c>
      <c r="G9" s="25">
        <v>-5376500</v>
      </c>
      <c r="H9" s="26">
        <v>151614916</v>
      </c>
      <c r="I9" s="24">
        <v>63752800</v>
      </c>
      <c r="J9" s="6">
        <v>66101400</v>
      </c>
      <c r="K9" s="25">
        <v>68840000</v>
      </c>
    </row>
    <row r="10" spans="1:11" ht="20.25">
      <c r="A10" s="27" t="s">
        <v>94</v>
      </c>
      <c r="B10" s="28">
        <f>SUM(B5:B9)</f>
        <v>2496649519</v>
      </c>
      <c r="C10" s="29">
        <f aca="true" t="shared" si="0" ref="C10:K10">SUM(C5:C9)</f>
        <v>2900012294</v>
      </c>
      <c r="D10" s="30">
        <f t="shared" si="0"/>
        <v>2993243405</v>
      </c>
      <c r="E10" s="28">
        <f t="shared" si="0"/>
        <v>3062723500</v>
      </c>
      <c r="F10" s="29">
        <f t="shared" si="0"/>
        <v>-65497600</v>
      </c>
      <c r="G10" s="31">
        <f t="shared" si="0"/>
        <v>-65497600</v>
      </c>
      <c r="H10" s="32">
        <f t="shared" si="0"/>
        <v>2982777868</v>
      </c>
      <c r="I10" s="28">
        <f t="shared" si="0"/>
        <v>3208768100</v>
      </c>
      <c r="J10" s="29">
        <f t="shared" si="0"/>
        <v>3442772300</v>
      </c>
      <c r="K10" s="31">
        <f t="shared" si="0"/>
        <v>3654226500</v>
      </c>
    </row>
    <row r="11" spans="1:11" ht="12.75">
      <c r="A11" s="22" t="s">
        <v>23</v>
      </c>
      <c r="B11" s="6">
        <v>592773040</v>
      </c>
      <c r="C11" s="6">
        <v>644024835</v>
      </c>
      <c r="D11" s="23">
        <v>745356315</v>
      </c>
      <c r="E11" s="24">
        <v>812123200</v>
      </c>
      <c r="F11" s="6">
        <v>-9331600</v>
      </c>
      <c r="G11" s="25">
        <v>-9331600</v>
      </c>
      <c r="H11" s="26">
        <v>781951841</v>
      </c>
      <c r="I11" s="24">
        <v>859549700</v>
      </c>
      <c r="J11" s="6">
        <v>921962200</v>
      </c>
      <c r="K11" s="25">
        <v>994156900</v>
      </c>
    </row>
    <row r="12" spans="1:11" ht="12.75">
      <c r="A12" s="22" t="s">
        <v>24</v>
      </c>
      <c r="B12" s="6">
        <v>23891059</v>
      </c>
      <c r="C12" s="6">
        <v>25542372</v>
      </c>
      <c r="D12" s="23">
        <v>29341692</v>
      </c>
      <c r="E12" s="24">
        <v>31880800</v>
      </c>
      <c r="F12" s="6">
        <v>-393100</v>
      </c>
      <c r="G12" s="25">
        <v>-393100</v>
      </c>
      <c r="H12" s="26">
        <v>30394989</v>
      </c>
      <c r="I12" s="24">
        <v>32403900</v>
      </c>
      <c r="J12" s="6">
        <v>34032600</v>
      </c>
      <c r="K12" s="25">
        <v>35743500</v>
      </c>
    </row>
    <row r="13" spans="1:11" ht="12.75">
      <c r="A13" s="22" t="s">
        <v>95</v>
      </c>
      <c r="B13" s="6">
        <v>351345981</v>
      </c>
      <c r="C13" s="6">
        <v>352389420</v>
      </c>
      <c r="D13" s="23">
        <v>355601867</v>
      </c>
      <c r="E13" s="24">
        <v>376066000</v>
      </c>
      <c r="F13" s="6">
        <v>56180400</v>
      </c>
      <c r="G13" s="25">
        <v>56180400</v>
      </c>
      <c r="H13" s="26">
        <v>461892562</v>
      </c>
      <c r="I13" s="24">
        <v>408531600</v>
      </c>
      <c r="J13" s="6">
        <v>446487700</v>
      </c>
      <c r="K13" s="25">
        <v>484885100</v>
      </c>
    </row>
    <row r="14" spans="1:11" ht="12.75">
      <c r="A14" s="22" t="s">
        <v>25</v>
      </c>
      <c r="B14" s="6">
        <v>58693589</v>
      </c>
      <c r="C14" s="6">
        <v>68940376</v>
      </c>
      <c r="D14" s="23">
        <v>67690844</v>
      </c>
      <c r="E14" s="24">
        <v>67884000</v>
      </c>
      <c r="F14" s="6">
        <v>-17250400</v>
      </c>
      <c r="G14" s="25">
        <v>-17250400</v>
      </c>
      <c r="H14" s="26">
        <v>51286013</v>
      </c>
      <c r="I14" s="24">
        <v>70845700</v>
      </c>
      <c r="J14" s="6">
        <v>79420800</v>
      </c>
      <c r="K14" s="25">
        <v>86949600</v>
      </c>
    </row>
    <row r="15" spans="1:11" ht="12.75">
      <c r="A15" s="22" t="s">
        <v>26</v>
      </c>
      <c r="B15" s="6">
        <v>1190422665</v>
      </c>
      <c r="C15" s="6">
        <v>1372629375</v>
      </c>
      <c r="D15" s="23">
        <v>1033422683</v>
      </c>
      <c r="E15" s="24">
        <v>1115177900</v>
      </c>
      <c r="F15" s="6">
        <v>-16749300</v>
      </c>
      <c r="G15" s="25">
        <v>-16749300</v>
      </c>
      <c r="H15" s="26">
        <v>1123858478</v>
      </c>
      <c r="I15" s="24">
        <v>1218058800</v>
      </c>
      <c r="J15" s="6">
        <v>1278052300</v>
      </c>
      <c r="K15" s="25">
        <v>1331637900</v>
      </c>
    </row>
    <row r="16" spans="1:11" ht="12.75">
      <c r="A16" s="22" t="s">
        <v>21</v>
      </c>
      <c r="B16" s="6">
        <v>18149132</v>
      </c>
      <c r="C16" s="6">
        <v>9319380</v>
      </c>
      <c r="D16" s="23">
        <v>11523061</v>
      </c>
      <c r="E16" s="24">
        <v>12533600</v>
      </c>
      <c r="F16" s="6">
        <v>5600</v>
      </c>
      <c r="G16" s="25">
        <v>5600</v>
      </c>
      <c r="H16" s="26">
        <v>15787449</v>
      </c>
      <c r="I16" s="24">
        <v>12087300</v>
      </c>
      <c r="J16" s="6">
        <v>12510400</v>
      </c>
      <c r="K16" s="25">
        <v>13010800</v>
      </c>
    </row>
    <row r="17" spans="1:11" ht="12.75">
      <c r="A17" s="22" t="s">
        <v>27</v>
      </c>
      <c r="B17" s="6">
        <v>364187754</v>
      </c>
      <c r="C17" s="6">
        <v>361342366</v>
      </c>
      <c r="D17" s="23">
        <v>602990983</v>
      </c>
      <c r="E17" s="24">
        <v>600831000</v>
      </c>
      <c r="F17" s="6">
        <v>42397900</v>
      </c>
      <c r="G17" s="25">
        <v>42397900</v>
      </c>
      <c r="H17" s="26">
        <v>731328760</v>
      </c>
      <c r="I17" s="24">
        <v>632769900</v>
      </c>
      <c r="J17" s="6">
        <v>653557300</v>
      </c>
      <c r="K17" s="25">
        <v>679548500</v>
      </c>
    </row>
    <row r="18" spans="1:11" ht="12.75">
      <c r="A18" s="33" t="s">
        <v>28</v>
      </c>
      <c r="B18" s="34">
        <f>SUM(B11:B17)</f>
        <v>2599463220</v>
      </c>
      <c r="C18" s="35">
        <f aca="true" t="shared" si="1" ref="C18:K18">SUM(C11:C17)</f>
        <v>2834188124</v>
      </c>
      <c r="D18" s="36">
        <f t="shared" si="1"/>
        <v>2845927445</v>
      </c>
      <c r="E18" s="34">
        <f t="shared" si="1"/>
        <v>3016496500</v>
      </c>
      <c r="F18" s="35">
        <f t="shared" si="1"/>
        <v>54859500</v>
      </c>
      <c r="G18" s="37">
        <f t="shared" si="1"/>
        <v>54859500</v>
      </c>
      <c r="H18" s="38">
        <f t="shared" si="1"/>
        <v>3196500092</v>
      </c>
      <c r="I18" s="34">
        <f t="shared" si="1"/>
        <v>3234246900</v>
      </c>
      <c r="J18" s="35">
        <f t="shared" si="1"/>
        <v>3426023300</v>
      </c>
      <c r="K18" s="37">
        <f t="shared" si="1"/>
        <v>3625932300</v>
      </c>
    </row>
    <row r="19" spans="1:11" ht="12.75">
      <c r="A19" s="33" t="s">
        <v>29</v>
      </c>
      <c r="B19" s="39">
        <f>+B10-B18</f>
        <v>-102813701</v>
      </c>
      <c r="C19" s="40">
        <f aca="true" t="shared" si="2" ref="C19:K19">+C10-C18</f>
        <v>65824170</v>
      </c>
      <c r="D19" s="41">
        <f t="shared" si="2"/>
        <v>147315960</v>
      </c>
      <c r="E19" s="39">
        <f t="shared" si="2"/>
        <v>46227000</v>
      </c>
      <c r="F19" s="40">
        <f t="shared" si="2"/>
        <v>-120357100</v>
      </c>
      <c r="G19" s="42">
        <f t="shared" si="2"/>
        <v>-120357100</v>
      </c>
      <c r="H19" s="43">
        <f t="shared" si="2"/>
        <v>-213722224</v>
      </c>
      <c r="I19" s="39">
        <f t="shared" si="2"/>
        <v>-25478800</v>
      </c>
      <c r="J19" s="40">
        <f t="shared" si="2"/>
        <v>16749000</v>
      </c>
      <c r="K19" s="42">
        <f t="shared" si="2"/>
        <v>28294200</v>
      </c>
    </row>
    <row r="20" spans="1:11" ht="20.25">
      <c r="A20" s="44" t="s">
        <v>30</v>
      </c>
      <c r="B20" s="45">
        <v>227078701</v>
      </c>
      <c r="C20" s="46">
        <v>147410835</v>
      </c>
      <c r="D20" s="47">
        <v>135317471</v>
      </c>
      <c r="E20" s="45">
        <v>121373800</v>
      </c>
      <c r="F20" s="46">
        <v>0</v>
      </c>
      <c r="G20" s="48">
        <v>0</v>
      </c>
      <c r="H20" s="49">
        <v>98097794</v>
      </c>
      <c r="I20" s="45">
        <v>191232000</v>
      </c>
      <c r="J20" s="46">
        <v>169733000</v>
      </c>
      <c r="K20" s="48">
        <v>181473000</v>
      </c>
    </row>
    <row r="21" spans="1:11" ht="12.75">
      <c r="A21" s="22" t="s">
        <v>96</v>
      </c>
      <c r="B21" s="50">
        <v>0</v>
      </c>
      <c r="C21" s="51">
        <v>0</v>
      </c>
      <c r="D21" s="52">
        <v>3177556</v>
      </c>
      <c r="E21" s="50">
        <v>0</v>
      </c>
      <c r="F21" s="51">
        <v>0</v>
      </c>
      <c r="G21" s="53">
        <v>0</v>
      </c>
      <c r="H21" s="54">
        <v>0</v>
      </c>
      <c r="I21" s="50">
        <v>0</v>
      </c>
      <c r="J21" s="51">
        <v>0</v>
      </c>
      <c r="K21" s="53">
        <v>0</v>
      </c>
    </row>
    <row r="22" spans="1:11" ht="12.75">
      <c r="A22" s="55" t="s">
        <v>97</v>
      </c>
      <c r="B22" s="56">
        <f>SUM(B19:B21)</f>
        <v>124265000</v>
      </c>
      <c r="C22" s="57">
        <f aca="true" t="shared" si="3" ref="C22:K22">SUM(C19:C21)</f>
        <v>213235005</v>
      </c>
      <c r="D22" s="58">
        <f t="shared" si="3"/>
        <v>285810987</v>
      </c>
      <c r="E22" s="56">
        <f t="shared" si="3"/>
        <v>167600800</v>
      </c>
      <c r="F22" s="57">
        <f t="shared" si="3"/>
        <v>-120357100</v>
      </c>
      <c r="G22" s="59">
        <f t="shared" si="3"/>
        <v>-120357100</v>
      </c>
      <c r="H22" s="60">
        <f t="shared" si="3"/>
        <v>-115624430</v>
      </c>
      <c r="I22" s="56">
        <f t="shared" si="3"/>
        <v>165753200</v>
      </c>
      <c r="J22" s="57">
        <f t="shared" si="3"/>
        <v>186482000</v>
      </c>
      <c r="K22" s="59">
        <f t="shared" si="3"/>
        <v>209767200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124265000</v>
      </c>
      <c r="C24" s="40">
        <f aca="true" t="shared" si="4" ref="C24:K24">SUM(C22:C23)</f>
        <v>213235005</v>
      </c>
      <c r="D24" s="41">
        <f t="shared" si="4"/>
        <v>285810987</v>
      </c>
      <c r="E24" s="39">
        <f t="shared" si="4"/>
        <v>167600800</v>
      </c>
      <c r="F24" s="40">
        <f t="shared" si="4"/>
        <v>-120357100</v>
      </c>
      <c r="G24" s="42">
        <f t="shared" si="4"/>
        <v>-120357100</v>
      </c>
      <c r="H24" s="43">
        <f t="shared" si="4"/>
        <v>-115624430</v>
      </c>
      <c r="I24" s="39">
        <f t="shared" si="4"/>
        <v>165753200</v>
      </c>
      <c r="J24" s="40">
        <f t="shared" si="4"/>
        <v>186482000</v>
      </c>
      <c r="K24" s="42">
        <f t="shared" si="4"/>
        <v>209767200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393780918</v>
      </c>
      <c r="C27" s="7">
        <v>507909630</v>
      </c>
      <c r="D27" s="69">
        <v>5777015248</v>
      </c>
      <c r="E27" s="70">
        <v>525160800</v>
      </c>
      <c r="F27" s="7">
        <v>-58745400</v>
      </c>
      <c r="G27" s="71">
        <v>-58745400</v>
      </c>
      <c r="H27" s="72">
        <v>12147695279</v>
      </c>
      <c r="I27" s="70">
        <v>597533000</v>
      </c>
      <c r="J27" s="7">
        <v>589991300</v>
      </c>
      <c r="K27" s="71">
        <v>598793600</v>
      </c>
    </row>
    <row r="28" spans="1:11" ht="12.75">
      <c r="A28" s="73" t="s">
        <v>34</v>
      </c>
      <c r="B28" s="6">
        <v>227078774</v>
      </c>
      <c r="C28" s="6">
        <v>143209940</v>
      </c>
      <c r="D28" s="23">
        <v>137335250</v>
      </c>
      <c r="E28" s="24">
        <v>129223800</v>
      </c>
      <c r="F28" s="6">
        <v>0</v>
      </c>
      <c r="G28" s="25">
        <v>0</v>
      </c>
      <c r="H28" s="26">
        <v>117185383</v>
      </c>
      <c r="I28" s="24">
        <v>191232000</v>
      </c>
      <c r="J28" s="6">
        <v>169733000</v>
      </c>
      <c r="K28" s="25">
        <v>181473000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94635811</v>
      </c>
      <c r="C30" s="6">
        <v>204961690</v>
      </c>
      <c r="D30" s="23">
        <v>10010228</v>
      </c>
      <c r="E30" s="24">
        <v>310000000</v>
      </c>
      <c r="F30" s="6">
        <v>-42345300</v>
      </c>
      <c r="G30" s="25">
        <v>-42345300</v>
      </c>
      <c r="H30" s="26">
        <v>240763849</v>
      </c>
      <c r="I30" s="24">
        <v>0</v>
      </c>
      <c r="J30" s="6">
        <v>310000000</v>
      </c>
      <c r="K30" s="25">
        <v>0</v>
      </c>
    </row>
    <row r="31" spans="1:11" ht="12.75">
      <c r="A31" s="22" t="s">
        <v>36</v>
      </c>
      <c r="B31" s="6">
        <v>72066333</v>
      </c>
      <c r="C31" s="6">
        <v>159738000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406301000</v>
      </c>
      <c r="J31" s="6">
        <v>110258300</v>
      </c>
      <c r="K31" s="25">
        <v>417320600</v>
      </c>
    </row>
    <row r="32" spans="1:11" ht="12.75">
      <c r="A32" s="33" t="s">
        <v>37</v>
      </c>
      <c r="B32" s="7">
        <f>SUM(B28:B31)</f>
        <v>393780918</v>
      </c>
      <c r="C32" s="7">
        <f aca="true" t="shared" si="5" ref="C32:K32">SUM(C28:C31)</f>
        <v>507909630</v>
      </c>
      <c r="D32" s="69">
        <f t="shared" si="5"/>
        <v>147345478</v>
      </c>
      <c r="E32" s="70">
        <f t="shared" si="5"/>
        <v>439223800</v>
      </c>
      <c r="F32" s="7">
        <f t="shared" si="5"/>
        <v>-42345300</v>
      </c>
      <c r="G32" s="71">
        <f t="shared" si="5"/>
        <v>-42345300</v>
      </c>
      <c r="H32" s="72">
        <f t="shared" si="5"/>
        <v>357949232</v>
      </c>
      <c r="I32" s="70">
        <f t="shared" si="5"/>
        <v>597533000</v>
      </c>
      <c r="J32" s="7">
        <f t="shared" si="5"/>
        <v>589991300</v>
      </c>
      <c r="K32" s="71">
        <f t="shared" si="5"/>
        <v>598793600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979545847</v>
      </c>
      <c r="C35" s="6">
        <v>1297322679</v>
      </c>
      <c r="D35" s="23">
        <v>1111353260</v>
      </c>
      <c r="E35" s="24">
        <v>-357560000</v>
      </c>
      <c r="F35" s="6">
        <v>-64511700</v>
      </c>
      <c r="G35" s="25">
        <v>-64511700</v>
      </c>
      <c r="H35" s="26">
        <v>1013744827</v>
      </c>
      <c r="I35" s="24">
        <v>1198693603</v>
      </c>
      <c r="J35" s="6">
        <v>1360246303</v>
      </c>
      <c r="K35" s="25">
        <v>1584583003</v>
      </c>
    </row>
    <row r="36" spans="1:11" ht="12.75">
      <c r="A36" s="22" t="s">
        <v>40</v>
      </c>
      <c r="B36" s="6">
        <v>4992812045</v>
      </c>
      <c r="C36" s="6">
        <v>5389214350</v>
      </c>
      <c r="D36" s="23">
        <v>5592681729</v>
      </c>
      <c r="E36" s="24">
        <v>525160800</v>
      </c>
      <c r="F36" s="6">
        <v>-58745400</v>
      </c>
      <c r="G36" s="25">
        <v>-58745400</v>
      </c>
      <c r="H36" s="26">
        <v>6673753097</v>
      </c>
      <c r="I36" s="24">
        <v>5999157844</v>
      </c>
      <c r="J36" s="6">
        <v>6142661444</v>
      </c>
      <c r="K36" s="25">
        <v>6256569944</v>
      </c>
    </row>
    <row r="37" spans="1:11" ht="12.75">
      <c r="A37" s="22" t="s">
        <v>41</v>
      </c>
      <c r="B37" s="6">
        <v>732998705</v>
      </c>
      <c r="C37" s="6">
        <v>852781101</v>
      </c>
      <c r="D37" s="23">
        <v>628278787</v>
      </c>
      <c r="E37" s="24">
        <v>0</v>
      </c>
      <c r="F37" s="6">
        <v>-2900000</v>
      </c>
      <c r="G37" s="25">
        <v>-2900000</v>
      </c>
      <c r="H37" s="26">
        <v>524388172</v>
      </c>
      <c r="I37" s="24">
        <v>648394812</v>
      </c>
      <c r="J37" s="6">
        <v>678718312</v>
      </c>
      <c r="K37" s="25">
        <v>710886312</v>
      </c>
    </row>
    <row r="38" spans="1:11" ht="12.75">
      <c r="A38" s="22" t="s">
        <v>42</v>
      </c>
      <c r="B38" s="6">
        <v>689374498</v>
      </c>
      <c r="C38" s="6">
        <v>872144289</v>
      </c>
      <c r="D38" s="23">
        <v>763808672</v>
      </c>
      <c r="E38" s="24">
        <v>0</v>
      </c>
      <c r="F38" s="6">
        <v>0</v>
      </c>
      <c r="G38" s="25">
        <v>0</v>
      </c>
      <c r="H38" s="26">
        <v>946753991</v>
      </c>
      <c r="I38" s="24">
        <v>961053598</v>
      </c>
      <c r="J38" s="6">
        <v>1049304398</v>
      </c>
      <c r="K38" s="25">
        <v>1145614398</v>
      </c>
    </row>
    <row r="39" spans="1:11" ht="12.75">
      <c r="A39" s="22" t="s">
        <v>43</v>
      </c>
      <c r="B39" s="6">
        <v>4549984689</v>
      </c>
      <c r="C39" s="6">
        <v>4961611639</v>
      </c>
      <c r="D39" s="23">
        <v>5026118222</v>
      </c>
      <c r="E39" s="24">
        <v>0</v>
      </c>
      <c r="F39" s="6">
        <v>0</v>
      </c>
      <c r="G39" s="25">
        <v>0</v>
      </c>
      <c r="H39" s="26">
        <v>6331966374</v>
      </c>
      <c r="I39" s="24">
        <v>5422649837</v>
      </c>
      <c r="J39" s="6">
        <v>5588403037</v>
      </c>
      <c r="K39" s="25">
        <v>5774885037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435791185</v>
      </c>
      <c r="C42" s="6">
        <v>470137678</v>
      </c>
      <c r="D42" s="23">
        <v>-2464122229</v>
      </c>
      <c r="E42" s="24">
        <v>408854576</v>
      </c>
      <c r="F42" s="6">
        <v>7760500</v>
      </c>
      <c r="G42" s="25">
        <v>7760500</v>
      </c>
      <c r="H42" s="26">
        <v>-2528527357</v>
      </c>
      <c r="I42" s="24">
        <v>539342080</v>
      </c>
      <c r="J42" s="6">
        <v>596626316</v>
      </c>
      <c r="K42" s="25">
        <v>653727332</v>
      </c>
    </row>
    <row r="43" spans="1:11" ht="12.75">
      <c r="A43" s="22" t="s">
        <v>46</v>
      </c>
      <c r="B43" s="6">
        <v>-309768004</v>
      </c>
      <c r="C43" s="6">
        <v>-504537860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-597556513</v>
      </c>
      <c r="J43" s="6">
        <v>-589991300</v>
      </c>
      <c r="K43" s="25">
        <v>-598793600</v>
      </c>
    </row>
    <row r="44" spans="1:11" ht="12.75">
      <c r="A44" s="22" t="s">
        <v>47</v>
      </c>
      <c r="B44" s="6">
        <v>-85254411</v>
      </c>
      <c r="C44" s="6">
        <v>287109633</v>
      </c>
      <c r="D44" s="23">
        <v>63845012</v>
      </c>
      <c r="E44" s="24">
        <v>-63845012</v>
      </c>
      <c r="F44" s="6">
        <v>0</v>
      </c>
      <c r="G44" s="25">
        <v>0</v>
      </c>
      <c r="H44" s="26">
        <v>76028585</v>
      </c>
      <c r="I44" s="24">
        <v>-29691584</v>
      </c>
      <c r="J44" s="6">
        <v>-85570787</v>
      </c>
      <c r="K44" s="25">
        <v>-85620587</v>
      </c>
    </row>
    <row r="45" spans="1:11" ht="12.75">
      <c r="A45" s="33" t="s">
        <v>48</v>
      </c>
      <c r="B45" s="7">
        <v>462406308</v>
      </c>
      <c r="C45" s="7">
        <v>715115759</v>
      </c>
      <c r="D45" s="69">
        <v>-2400277217</v>
      </c>
      <c r="E45" s="70">
        <v>345009564</v>
      </c>
      <c r="F45" s="7">
        <v>7760500</v>
      </c>
      <c r="G45" s="71">
        <v>7760500</v>
      </c>
      <c r="H45" s="72">
        <v>-2311544790</v>
      </c>
      <c r="I45" s="70">
        <v>437944776</v>
      </c>
      <c r="J45" s="7">
        <v>573957366</v>
      </c>
      <c r="K45" s="71">
        <v>823302098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462406308</v>
      </c>
      <c r="C48" s="6">
        <v>715115759</v>
      </c>
      <c r="D48" s="23">
        <v>2687618701</v>
      </c>
      <c r="E48" s="24">
        <v>-518884724</v>
      </c>
      <c r="F48" s="6">
        <v>-61614356</v>
      </c>
      <c r="G48" s="25">
        <v>-61614356</v>
      </c>
      <c r="H48" s="26">
        <v>461154734</v>
      </c>
      <c r="I48" s="24">
        <v>755727473</v>
      </c>
      <c r="J48" s="6">
        <v>964021753</v>
      </c>
      <c r="K48" s="25">
        <v>1233355985</v>
      </c>
    </row>
    <row r="49" spans="1:11" ht="12.75">
      <c r="A49" s="22" t="s">
        <v>51</v>
      </c>
      <c r="B49" s="6">
        <f>+B75</f>
        <v>102464464.81486475</v>
      </c>
      <c r="C49" s="6">
        <f aca="true" t="shared" si="6" ref="C49:K49">+C75</f>
        <v>127671332.54656619</v>
      </c>
      <c r="D49" s="23">
        <f t="shared" si="6"/>
        <v>768421494</v>
      </c>
      <c r="E49" s="24">
        <f t="shared" si="6"/>
        <v>277225511.1831342</v>
      </c>
      <c r="F49" s="6">
        <f t="shared" si="6"/>
        <v>411009506</v>
      </c>
      <c r="G49" s="25">
        <f t="shared" si="6"/>
        <v>411009506</v>
      </c>
      <c r="H49" s="26">
        <f t="shared" si="6"/>
        <v>840336587.6868169</v>
      </c>
      <c r="I49" s="24">
        <f t="shared" si="6"/>
        <v>150974801.94833136</v>
      </c>
      <c r="J49" s="6">
        <f t="shared" si="6"/>
        <v>438337659.5566461</v>
      </c>
      <c r="K49" s="25">
        <f t="shared" si="6"/>
        <v>20452916.229870677</v>
      </c>
    </row>
    <row r="50" spans="1:11" ht="12.75">
      <c r="A50" s="33" t="s">
        <v>52</v>
      </c>
      <c r="B50" s="7">
        <f>+B48-B49</f>
        <v>359941843.18513525</v>
      </c>
      <c r="C50" s="7">
        <f aca="true" t="shared" si="7" ref="C50:K50">+C48-C49</f>
        <v>587444426.4534338</v>
      </c>
      <c r="D50" s="69">
        <f t="shared" si="7"/>
        <v>1919197207</v>
      </c>
      <c r="E50" s="70">
        <f t="shared" si="7"/>
        <v>-796110235.1831342</v>
      </c>
      <c r="F50" s="7">
        <f t="shared" si="7"/>
        <v>-472623862</v>
      </c>
      <c r="G50" s="71">
        <f t="shared" si="7"/>
        <v>-472623862</v>
      </c>
      <c r="H50" s="72">
        <f t="shared" si="7"/>
        <v>-379181853.68681693</v>
      </c>
      <c r="I50" s="70">
        <f t="shared" si="7"/>
        <v>604752671.0516686</v>
      </c>
      <c r="J50" s="7">
        <f t="shared" si="7"/>
        <v>525684093.4433539</v>
      </c>
      <c r="K50" s="71">
        <f t="shared" si="7"/>
        <v>1212903068.7701292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4451931844</v>
      </c>
      <c r="C53" s="6">
        <v>5445222005</v>
      </c>
      <c r="D53" s="23">
        <v>5592681729</v>
      </c>
      <c r="E53" s="24">
        <v>525160800</v>
      </c>
      <c r="F53" s="6">
        <v>-58745400</v>
      </c>
      <c r="G53" s="25">
        <v>-58745400</v>
      </c>
      <c r="H53" s="26">
        <v>6673753097</v>
      </c>
      <c r="I53" s="24">
        <v>5999134331</v>
      </c>
      <c r="J53" s="6">
        <v>6142637931</v>
      </c>
      <c r="K53" s="25">
        <v>6256546431</v>
      </c>
    </row>
    <row r="54" spans="1:11" ht="12.75">
      <c r="A54" s="22" t="s">
        <v>55</v>
      </c>
      <c r="B54" s="6">
        <v>351345981</v>
      </c>
      <c r="C54" s="6">
        <v>352389420</v>
      </c>
      <c r="D54" s="23">
        <v>0</v>
      </c>
      <c r="E54" s="24">
        <v>376066000</v>
      </c>
      <c r="F54" s="6">
        <v>56180400</v>
      </c>
      <c r="G54" s="25">
        <v>56180400</v>
      </c>
      <c r="H54" s="26">
        <v>461892562</v>
      </c>
      <c r="I54" s="24">
        <v>408531600</v>
      </c>
      <c r="J54" s="6">
        <v>446487700</v>
      </c>
      <c r="K54" s="25">
        <v>484885100</v>
      </c>
    </row>
    <row r="55" spans="1:11" ht="12.75">
      <c r="A55" s="22" t="s">
        <v>56</v>
      </c>
      <c r="B55" s="6">
        <v>70327073</v>
      </c>
      <c r="C55" s="6">
        <v>26871972</v>
      </c>
      <c r="D55" s="23">
        <v>4901324769</v>
      </c>
      <c r="E55" s="24">
        <v>168368500</v>
      </c>
      <c r="F55" s="6">
        <v>-17405000</v>
      </c>
      <c r="G55" s="25">
        <v>-17405000</v>
      </c>
      <c r="H55" s="26">
        <v>6068908006</v>
      </c>
      <c r="I55" s="24">
        <v>136572800</v>
      </c>
      <c r="J55" s="6">
        <v>151642100</v>
      </c>
      <c r="K55" s="25">
        <v>110100900</v>
      </c>
    </row>
    <row r="56" spans="1:11" ht="12.75">
      <c r="A56" s="22" t="s">
        <v>57</v>
      </c>
      <c r="B56" s="6">
        <v>142611178</v>
      </c>
      <c r="C56" s="6">
        <v>379821947</v>
      </c>
      <c r="D56" s="23">
        <v>239029717</v>
      </c>
      <c r="E56" s="24">
        <v>177057800</v>
      </c>
      <c r="F56" s="6">
        <v>4996900</v>
      </c>
      <c r="G56" s="25">
        <v>4996900</v>
      </c>
      <c r="H56" s="26">
        <v>212178755</v>
      </c>
      <c r="I56" s="24">
        <v>188323600</v>
      </c>
      <c r="J56" s="6">
        <v>194302200</v>
      </c>
      <c r="K56" s="25">
        <v>202074500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106763954</v>
      </c>
      <c r="C59" s="6">
        <v>105748671</v>
      </c>
      <c r="D59" s="23">
        <v>131694811</v>
      </c>
      <c r="E59" s="24">
        <v>173350362</v>
      </c>
      <c r="F59" s="6">
        <v>175753618</v>
      </c>
      <c r="G59" s="25">
        <v>175753618</v>
      </c>
      <c r="H59" s="26">
        <v>187755458</v>
      </c>
      <c r="I59" s="24">
        <v>193107579</v>
      </c>
      <c r="J59" s="6">
        <v>199911075</v>
      </c>
      <c r="K59" s="25">
        <v>207859036</v>
      </c>
    </row>
    <row r="60" spans="1:11" ht="12.75">
      <c r="A60" s="90" t="s">
        <v>60</v>
      </c>
      <c r="B60" s="6">
        <v>9230672</v>
      </c>
      <c r="C60" s="6">
        <v>14050017</v>
      </c>
      <c r="D60" s="23">
        <v>188702841</v>
      </c>
      <c r="E60" s="24">
        <v>205074134</v>
      </c>
      <c r="F60" s="6">
        <v>205074034</v>
      </c>
      <c r="G60" s="25">
        <v>205074034</v>
      </c>
      <c r="H60" s="26">
        <v>205074034</v>
      </c>
      <c r="I60" s="24">
        <v>230341687</v>
      </c>
      <c r="J60" s="6">
        <v>245628379</v>
      </c>
      <c r="K60" s="25">
        <v>258021824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221</v>
      </c>
      <c r="C64" s="98">
        <v>132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1.0010983122893102</v>
      </c>
      <c r="C70" s="5">
        <f aca="true" t="shared" si="8" ref="C70:K70">IF(ISERROR(C71/C72),0,(C71/C72))</f>
        <v>0.9602140263515317</v>
      </c>
      <c r="D70" s="5">
        <f t="shared" si="8"/>
        <v>0</v>
      </c>
      <c r="E70" s="5">
        <f t="shared" si="8"/>
        <v>0.9135955677622348</v>
      </c>
      <c r="F70" s="5">
        <f t="shared" si="8"/>
        <v>0</v>
      </c>
      <c r="G70" s="5">
        <f t="shared" si="8"/>
        <v>0</v>
      </c>
      <c r="H70" s="5">
        <f t="shared" si="8"/>
        <v>0.011204507234214126</v>
      </c>
      <c r="I70" s="5">
        <f t="shared" si="8"/>
        <v>0.9969971123739367</v>
      </c>
      <c r="J70" s="5">
        <f t="shared" si="8"/>
        <v>0.9968763125334144</v>
      </c>
      <c r="K70" s="5">
        <f t="shared" si="8"/>
        <v>0.9966510711593898</v>
      </c>
    </row>
    <row r="71" spans="1:11" ht="12.75" hidden="1">
      <c r="A71" s="2" t="s">
        <v>100</v>
      </c>
      <c r="B71" s="2">
        <f>+B83</f>
        <v>2178684756</v>
      </c>
      <c r="C71" s="2">
        <f aca="true" t="shared" si="9" ref="C71:K71">+C83</f>
        <v>2455969926</v>
      </c>
      <c r="D71" s="2">
        <f t="shared" si="9"/>
        <v>0</v>
      </c>
      <c r="E71" s="2">
        <f t="shared" si="9"/>
        <v>2414797076</v>
      </c>
      <c r="F71" s="2">
        <f t="shared" si="9"/>
        <v>0</v>
      </c>
      <c r="G71" s="2">
        <f t="shared" si="9"/>
        <v>0</v>
      </c>
      <c r="H71" s="2">
        <f t="shared" si="9"/>
        <v>29065353</v>
      </c>
      <c r="I71" s="2">
        <f t="shared" si="9"/>
        <v>2751695480</v>
      </c>
      <c r="J71" s="2">
        <f t="shared" si="9"/>
        <v>2954286416</v>
      </c>
      <c r="K71" s="2">
        <f t="shared" si="9"/>
        <v>3120565632</v>
      </c>
    </row>
    <row r="72" spans="1:11" ht="12.75" hidden="1">
      <c r="A72" s="2" t="s">
        <v>101</v>
      </c>
      <c r="B72" s="2">
        <f>+B77</f>
        <v>2176294505</v>
      </c>
      <c r="C72" s="2">
        <f aca="true" t="shared" si="10" ref="C72:K72">+C77</f>
        <v>2557731775</v>
      </c>
      <c r="D72" s="2">
        <f t="shared" si="10"/>
        <v>2588747160</v>
      </c>
      <c r="E72" s="2">
        <f t="shared" si="10"/>
        <v>2643179500</v>
      </c>
      <c r="F72" s="2">
        <f t="shared" si="10"/>
        <v>-63578900</v>
      </c>
      <c r="G72" s="2">
        <f t="shared" si="10"/>
        <v>-63578900</v>
      </c>
      <c r="H72" s="2">
        <f t="shared" si="10"/>
        <v>2594076865</v>
      </c>
      <c r="I72" s="2">
        <f t="shared" si="10"/>
        <v>2759983400</v>
      </c>
      <c r="J72" s="2">
        <f t="shared" si="10"/>
        <v>2963543600</v>
      </c>
      <c r="K72" s="2">
        <f t="shared" si="10"/>
        <v>3131051300</v>
      </c>
    </row>
    <row r="73" spans="1:11" ht="12.75" hidden="1">
      <c r="A73" s="2" t="s">
        <v>102</v>
      </c>
      <c r="B73" s="2">
        <f>+B74</f>
        <v>-972288521.3333329</v>
      </c>
      <c r="C73" s="2">
        <f aca="true" t="shared" si="11" ref="C73:K73">+(C78+C80+C81+C82)-(B78+B80+B81+B82)</f>
        <v>57947984</v>
      </c>
      <c r="D73" s="2">
        <f t="shared" si="11"/>
        <v>-2156544482</v>
      </c>
      <c r="E73" s="2">
        <f t="shared" si="11"/>
        <v>1810382084</v>
      </c>
      <c r="F73" s="2">
        <f>+(F78+F80+F81+F82)-(D78+D80+D81+D82)</f>
        <v>1646160016</v>
      </c>
      <c r="G73" s="2">
        <f>+(G78+G80+G81+G82)-(D78+D80+D81+D82)</f>
        <v>1646160016</v>
      </c>
      <c r="H73" s="2">
        <f>+(H78+H80+H81+H82)-(D78+D80+D81+D82)</f>
        <v>2132266947</v>
      </c>
      <c r="I73" s="2">
        <f>+(I78+I80+I81+I82)-(E78+E80+E81+E82)</f>
        <v>325906853</v>
      </c>
      <c r="J73" s="2">
        <f t="shared" si="11"/>
        <v>77933020</v>
      </c>
      <c r="K73" s="2">
        <f t="shared" si="11"/>
        <v>84663268</v>
      </c>
    </row>
    <row r="74" spans="1:11" ht="12.75" hidden="1">
      <c r="A74" s="2" t="s">
        <v>103</v>
      </c>
      <c r="B74" s="2">
        <f>+TREND(C74:E74)</f>
        <v>-972288521.3333329</v>
      </c>
      <c r="C74" s="2">
        <f>+C73</f>
        <v>57947984</v>
      </c>
      <c r="D74" s="2">
        <f aca="true" t="shared" si="12" ref="D74:K74">+D73</f>
        <v>-2156544482</v>
      </c>
      <c r="E74" s="2">
        <f t="shared" si="12"/>
        <v>1810382084</v>
      </c>
      <c r="F74" s="2">
        <f t="shared" si="12"/>
        <v>1646160016</v>
      </c>
      <c r="G74" s="2">
        <f t="shared" si="12"/>
        <v>1646160016</v>
      </c>
      <c r="H74" s="2">
        <f t="shared" si="12"/>
        <v>2132266947</v>
      </c>
      <c r="I74" s="2">
        <f t="shared" si="12"/>
        <v>325906853</v>
      </c>
      <c r="J74" s="2">
        <f t="shared" si="12"/>
        <v>77933020</v>
      </c>
      <c r="K74" s="2">
        <f t="shared" si="12"/>
        <v>84663268</v>
      </c>
    </row>
    <row r="75" spans="1:11" ht="12.75" hidden="1">
      <c r="A75" s="2" t="s">
        <v>104</v>
      </c>
      <c r="B75" s="2">
        <f>+B84-(((B80+B81+B78)*B70)-B79)</f>
        <v>102464464.81486475</v>
      </c>
      <c r="C75" s="2">
        <f aca="true" t="shared" si="13" ref="C75:K75">+C84-(((C80+C81+C78)*C70)-C79)</f>
        <v>127671332.54656619</v>
      </c>
      <c r="D75" s="2">
        <f t="shared" si="13"/>
        <v>768421494</v>
      </c>
      <c r="E75" s="2">
        <f t="shared" si="13"/>
        <v>277225511.1831342</v>
      </c>
      <c r="F75" s="2">
        <f t="shared" si="13"/>
        <v>411009506</v>
      </c>
      <c r="G75" s="2">
        <f t="shared" si="13"/>
        <v>411009506</v>
      </c>
      <c r="H75" s="2">
        <f t="shared" si="13"/>
        <v>840336587.6868169</v>
      </c>
      <c r="I75" s="2">
        <f t="shared" si="13"/>
        <v>150974801.94833136</v>
      </c>
      <c r="J75" s="2">
        <f t="shared" si="13"/>
        <v>438337659.5566461</v>
      </c>
      <c r="K75" s="2">
        <f t="shared" si="13"/>
        <v>20452916.229870677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2176294505</v>
      </c>
      <c r="C77" s="3">
        <v>2557731775</v>
      </c>
      <c r="D77" s="3">
        <v>2588747160</v>
      </c>
      <c r="E77" s="3">
        <v>2643179500</v>
      </c>
      <c r="F77" s="3">
        <v>-63578900</v>
      </c>
      <c r="G77" s="3">
        <v>-63578900</v>
      </c>
      <c r="H77" s="3">
        <v>2594076865</v>
      </c>
      <c r="I77" s="3">
        <v>2759983400</v>
      </c>
      <c r="J77" s="3">
        <v>2963543600</v>
      </c>
      <c r="K77" s="3">
        <v>3131051300</v>
      </c>
    </row>
    <row r="78" spans="1:11" ht="13.5" hidden="1">
      <c r="A78" s="1" t="s">
        <v>67</v>
      </c>
      <c r="B78" s="3">
        <v>71828</v>
      </c>
      <c r="C78" s="3">
        <v>48103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23513</v>
      </c>
      <c r="J78" s="3">
        <v>23513</v>
      </c>
      <c r="K78" s="3">
        <v>23513</v>
      </c>
    </row>
    <row r="79" spans="1:11" ht="13.5" hidden="1">
      <c r="A79" s="1" t="s">
        <v>68</v>
      </c>
      <c r="B79" s="3">
        <v>552457984</v>
      </c>
      <c r="C79" s="3">
        <v>614938317</v>
      </c>
      <c r="D79" s="3">
        <v>549257511</v>
      </c>
      <c r="E79" s="3">
        <v>0</v>
      </c>
      <c r="F79" s="3">
        <v>-2900000</v>
      </c>
      <c r="G79" s="3">
        <v>-2900000</v>
      </c>
      <c r="H79" s="3">
        <v>431841207</v>
      </c>
      <c r="I79" s="3">
        <v>494257958</v>
      </c>
      <c r="J79" s="3">
        <v>494263658</v>
      </c>
      <c r="K79" s="3">
        <v>494270358</v>
      </c>
    </row>
    <row r="80" spans="1:11" ht="13.5" hidden="1">
      <c r="A80" s="1" t="s">
        <v>69</v>
      </c>
      <c r="B80" s="3">
        <v>302656000</v>
      </c>
      <c r="C80" s="3">
        <v>350981207</v>
      </c>
      <c r="D80" s="3">
        <v>2627750946</v>
      </c>
      <c r="E80" s="3">
        <v>160845671</v>
      </c>
      <c r="F80" s="3">
        <v>-3896663</v>
      </c>
      <c r="G80" s="3">
        <v>-3896663</v>
      </c>
      <c r="H80" s="3">
        <v>393699633</v>
      </c>
      <c r="I80" s="3">
        <v>440197093</v>
      </c>
      <c r="J80" s="3">
        <v>517871953</v>
      </c>
      <c r="K80" s="3">
        <v>602263833</v>
      </c>
    </row>
    <row r="81" spans="1:11" ht="13.5" hidden="1">
      <c r="A81" s="1" t="s">
        <v>70</v>
      </c>
      <c r="B81" s="3">
        <v>146772000</v>
      </c>
      <c r="C81" s="3">
        <v>156427331</v>
      </c>
      <c r="D81" s="3">
        <v>-4276808306</v>
      </c>
      <c r="E81" s="3">
        <v>479053</v>
      </c>
      <c r="F81" s="3">
        <v>999319</v>
      </c>
      <c r="G81" s="3">
        <v>999319</v>
      </c>
      <c r="H81" s="3">
        <v>89509954</v>
      </c>
      <c r="I81" s="3">
        <v>46868200</v>
      </c>
      <c r="J81" s="3">
        <v>47013660</v>
      </c>
      <c r="K81" s="3">
        <v>47167848</v>
      </c>
    </row>
    <row r="82" spans="1:11" ht="13.5" hidden="1">
      <c r="A82" s="1" t="s">
        <v>71</v>
      </c>
      <c r="B82" s="3">
        <v>39310</v>
      </c>
      <c r="C82" s="3">
        <v>30481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142771</v>
      </c>
      <c r="J82" s="3">
        <v>255471</v>
      </c>
      <c r="K82" s="3">
        <v>372671</v>
      </c>
    </row>
    <row r="83" spans="1:11" ht="13.5" hidden="1">
      <c r="A83" s="1" t="s">
        <v>72</v>
      </c>
      <c r="B83" s="3">
        <v>2178684756</v>
      </c>
      <c r="C83" s="3">
        <v>2455969926</v>
      </c>
      <c r="D83" s="3">
        <v>0</v>
      </c>
      <c r="E83" s="3">
        <v>2414797076</v>
      </c>
      <c r="F83" s="3">
        <v>0</v>
      </c>
      <c r="G83" s="3">
        <v>0</v>
      </c>
      <c r="H83" s="3">
        <v>29065353</v>
      </c>
      <c r="I83" s="3">
        <v>2751695480</v>
      </c>
      <c r="J83" s="3">
        <v>2954286416</v>
      </c>
      <c r="K83" s="3">
        <v>3120565632</v>
      </c>
    </row>
    <row r="84" spans="1:11" ht="13.5" hidden="1">
      <c r="A84" s="1" t="s">
        <v>73</v>
      </c>
      <c r="B84" s="3">
        <v>0</v>
      </c>
      <c r="C84" s="3">
        <v>0</v>
      </c>
      <c r="D84" s="3">
        <v>219163983</v>
      </c>
      <c r="E84" s="3">
        <v>424611064</v>
      </c>
      <c r="F84" s="3">
        <v>413909506</v>
      </c>
      <c r="G84" s="3">
        <v>413909506</v>
      </c>
      <c r="H84" s="3">
        <v>413909506</v>
      </c>
      <c r="I84" s="3">
        <v>142342977</v>
      </c>
      <c r="J84" s="3">
        <v>507218528</v>
      </c>
      <c r="K84" s="3">
        <v>173462773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281023721</v>
      </c>
      <c r="C5" s="6">
        <v>310476433</v>
      </c>
      <c r="D5" s="23">
        <v>2991001</v>
      </c>
      <c r="E5" s="24">
        <v>461484000</v>
      </c>
      <c r="F5" s="6">
        <v>431818000</v>
      </c>
      <c r="G5" s="25">
        <v>431818000</v>
      </c>
      <c r="H5" s="26">
        <v>418004801</v>
      </c>
      <c r="I5" s="24">
        <v>480000000</v>
      </c>
      <c r="J5" s="6">
        <v>508800024</v>
      </c>
      <c r="K5" s="25">
        <v>539328000</v>
      </c>
    </row>
    <row r="6" spans="1:11" ht="12.75">
      <c r="A6" s="22" t="s">
        <v>19</v>
      </c>
      <c r="B6" s="6">
        <v>1086880799</v>
      </c>
      <c r="C6" s="6">
        <v>1102669268</v>
      </c>
      <c r="D6" s="23">
        <v>129756197</v>
      </c>
      <c r="E6" s="24">
        <v>1518870000</v>
      </c>
      <c r="F6" s="6">
        <v>1574717000</v>
      </c>
      <c r="G6" s="25">
        <v>1574717000</v>
      </c>
      <c r="H6" s="26">
        <v>1479949759</v>
      </c>
      <c r="I6" s="24">
        <v>1766071008</v>
      </c>
      <c r="J6" s="6">
        <v>1963346028</v>
      </c>
      <c r="K6" s="25">
        <v>2136902004</v>
      </c>
    </row>
    <row r="7" spans="1:11" ht="12.75">
      <c r="A7" s="22" t="s">
        <v>20</v>
      </c>
      <c r="B7" s="6">
        <v>27592762</v>
      </c>
      <c r="C7" s="6">
        <v>34088471</v>
      </c>
      <c r="D7" s="23">
        <v>84188</v>
      </c>
      <c r="E7" s="24">
        <v>47281000</v>
      </c>
      <c r="F7" s="6">
        <v>27281000</v>
      </c>
      <c r="G7" s="25">
        <v>27281000</v>
      </c>
      <c r="H7" s="26">
        <v>13123882</v>
      </c>
      <c r="I7" s="24">
        <v>28917996</v>
      </c>
      <c r="J7" s="6">
        <v>30653004</v>
      </c>
      <c r="K7" s="25">
        <v>32492004</v>
      </c>
    </row>
    <row r="8" spans="1:11" ht="12.75">
      <c r="A8" s="22" t="s">
        <v>21</v>
      </c>
      <c r="B8" s="6">
        <v>616432887</v>
      </c>
      <c r="C8" s="6">
        <v>793516083</v>
      </c>
      <c r="D8" s="23">
        <v>363237980</v>
      </c>
      <c r="E8" s="24">
        <v>1008780000</v>
      </c>
      <c r="F8" s="6">
        <v>949369000</v>
      </c>
      <c r="G8" s="25">
        <v>949369000</v>
      </c>
      <c r="H8" s="26">
        <v>1091625375</v>
      </c>
      <c r="I8" s="24">
        <v>1039367004</v>
      </c>
      <c r="J8" s="6">
        <v>1149693000</v>
      </c>
      <c r="K8" s="25">
        <v>1228909632</v>
      </c>
    </row>
    <row r="9" spans="1:11" ht="12.75">
      <c r="A9" s="22" t="s">
        <v>22</v>
      </c>
      <c r="B9" s="6">
        <v>247725096</v>
      </c>
      <c r="C9" s="6">
        <v>1236879541</v>
      </c>
      <c r="D9" s="23">
        <v>-191253691</v>
      </c>
      <c r="E9" s="24">
        <v>598139000</v>
      </c>
      <c r="F9" s="6">
        <v>572805992</v>
      </c>
      <c r="G9" s="25">
        <v>572805992</v>
      </c>
      <c r="H9" s="26">
        <v>210000025</v>
      </c>
      <c r="I9" s="24">
        <v>481431624</v>
      </c>
      <c r="J9" s="6">
        <v>410448648</v>
      </c>
      <c r="K9" s="25">
        <v>441200628</v>
      </c>
    </row>
    <row r="10" spans="1:11" ht="20.25">
      <c r="A10" s="27" t="s">
        <v>94</v>
      </c>
      <c r="B10" s="28">
        <f>SUM(B5:B9)</f>
        <v>2259655265</v>
      </c>
      <c r="C10" s="29">
        <f aca="true" t="shared" si="0" ref="C10:K10">SUM(C5:C9)</f>
        <v>3477629796</v>
      </c>
      <c r="D10" s="30">
        <f t="shared" si="0"/>
        <v>304815675</v>
      </c>
      <c r="E10" s="28">
        <f t="shared" si="0"/>
        <v>3634554000</v>
      </c>
      <c r="F10" s="29">
        <f t="shared" si="0"/>
        <v>3555990992</v>
      </c>
      <c r="G10" s="31">
        <f t="shared" si="0"/>
        <v>3555990992</v>
      </c>
      <c r="H10" s="32">
        <f t="shared" si="0"/>
        <v>3212703842</v>
      </c>
      <c r="I10" s="28">
        <f t="shared" si="0"/>
        <v>3795787632</v>
      </c>
      <c r="J10" s="29">
        <f t="shared" si="0"/>
        <v>4062940704</v>
      </c>
      <c r="K10" s="31">
        <f t="shared" si="0"/>
        <v>4378832268</v>
      </c>
    </row>
    <row r="11" spans="1:11" ht="12.75">
      <c r="A11" s="22" t="s">
        <v>23</v>
      </c>
      <c r="B11" s="6">
        <v>598398760</v>
      </c>
      <c r="C11" s="6">
        <v>658611972</v>
      </c>
      <c r="D11" s="23">
        <v>741697926</v>
      </c>
      <c r="E11" s="24">
        <v>817423000</v>
      </c>
      <c r="F11" s="6">
        <v>852667000</v>
      </c>
      <c r="G11" s="25">
        <v>852667000</v>
      </c>
      <c r="H11" s="26">
        <v>854297111</v>
      </c>
      <c r="I11" s="24">
        <v>921191480</v>
      </c>
      <c r="J11" s="6">
        <v>979522884</v>
      </c>
      <c r="K11" s="25">
        <v>1038292728</v>
      </c>
    </row>
    <row r="12" spans="1:11" ht="12.75">
      <c r="A12" s="22" t="s">
        <v>24</v>
      </c>
      <c r="B12" s="6">
        <v>27155223</v>
      </c>
      <c r="C12" s="6">
        <v>31845968</v>
      </c>
      <c r="D12" s="23">
        <v>36190111</v>
      </c>
      <c r="E12" s="24">
        <v>40518000</v>
      </c>
      <c r="F12" s="6">
        <v>40518000</v>
      </c>
      <c r="G12" s="25">
        <v>40518000</v>
      </c>
      <c r="H12" s="26">
        <v>37953707</v>
      </c>
      <c r="I12" s="24">
        <v>40099968</v>
      </c>
      <c r="J12" s="6">
        <v>42510996</v>
      </c>
      <c r="K12" s="25">
        <v>45059988</v>
      </c>
    </row>
    <row r="13" spans="1:11" ht="12.75">
      <c r="A13" s="22" t="s">
        <v>95</v>
      </c>
      <c r="B13" s="6">
        <v>477163893</v>
      </c>
      <c r="C13" s="6">
        <v>754377172</v>
      </c>
      <c r="D13" s="23">
        <v>885858302</v>
      </c>
      <c r="E13" s="24">
        <v>190000000</v>
      </c>
      <c r="F13" s="6">
        <v>190000000</v>
      </c>
      <c r="G13" s="25">
        <v>190000000</v>
      </c>
      <c r="H13" s="26">
        <v>733208065</v>
      </c>
      <c r="I13" s="24">
        <v>236999988</v>
      </c>
      <c r="J13" s="6">
        <v>254994960</v>
      </c>
      <c r="K13" s="25">
        <v>284995068</v>
      </c>
    </row>
    <row r="14" spans="1:11" ht="12.75">
      <c r="A14" s="22" t="s">
        <v>25</v>
      </c>
      <c r="B14" s="6">
        <v>34578938</v>
      </c>
      <c r="C14" s="6">
        <v>37512292</v>
      </c>
      <c r="D14" s="23">
        <v>3141398</v>
      </c>
      <c r="E14" s="24">
        <v>107500000</v>
      </c>
      <c r="F14" s="6">
        <v>82500000</v>
      </c>
      <c r="G14" s="25">
        <v>82500000</v>
      </c>
      <c r="H14" s="26">
        <v>62780466</v>
      </c>
      <c r="I14" s="24">
        <v>85122000</v>
      </c>
      <c r="J14" s="6">
        <v>114555996</v>
      </c>
      <c r="K14" s="25">
        <v>116823996</v>
      </c>
    </row>
    <row r="15" spans="1:11" ht="12.75">
      <c r="A15" s="22" t="s">
        <v>26</v>
      </c>
      <c r="B15" s="6">
        <v>947799623</v>
      </c>
      <c r="C15" s="6">
        <v>1034541915</v>
      </c>
      <c r="D15" s="23">
        <v>76134756</v>
      </c>
      <c r="E15" s="24">
        <v>943163000</v>
      </c>
      <c r="F15" s="6">
        <v>919763000</v>
      </c>
      <c r="G15" s="25">
        <v>919763000</v>
      </c>
      <c r="H15" s="26">
        <v>890342664</v>
      </c>
      <c r="I15" s="24">
        <v>1054135932</v>
      </c>
      <c r="J15" s="6">
        <v>1156776996</v>
      </c>
      <c r="K15" s="25">
        <v>1266074076</v>
      </c>
    </row>
    <row r="16" spans="1:11" ht="12.75">
      <c r="A16" s="22" t="s">
        <v>21</v>
      </c>
      <c r="B16" s="6">
        <v>17180000</v>
      </c>
      <c r="C16" s="6">
        <v>15500000</v>
      </c>
      <c r="D16" s="23">
        <v>0</v>
      </c>
      <c r="E16" s="24">
        <v>11500000</v>
      </c>
      <c r="F16" s="6">
        <v>11500000</v>
      </c>
      <c r="G16" s="25">
        <v>11500000</v>
      </c>
      <c r="H16" s="26">
        <v>8420000</v>
      </c>
      <c r="I16" s="24">
        <v>11500008</v>
      </c>
      <c r="J16" s="6">
        <v>11500008</v>
      </c>
      <c r="K16" s="25">
        <v>11500008</v>
      </c>
    </row>
    <row r="17" spans="1:11" ht="12.75">
      <c r="A17" s="22" t="s">
        <v>27</v>
      </c>
      <c r="B17" s="6">
        <v>723076749</v>
      </c>
      <c r="C17" s="6">
        <v>563978233</v>
      </c>
      <c r="D17" s="23">
        <v>46016108</v>
      </c>
      <c r="E17" s="24">
        <v>1238585000</v>
      </c>
      <c r="F17" s="6">
        <v>1309401500</v>
      </c>
      <c r="G17" s="25">
        <v>1309401500</v>
      </c>
      <c r="H17" s="26">
        <v>1235933860</v>
      </c>
      <c r="I17" s="24">
        <v>1200881140</v>
      </c>
      <c r="J17" s="6">
        <v>1266897964</v>
      </c>
      <c r="K17" s="25">
        <v>1372359768</v>
      </c>
    </row>
    <row r="18" spans="1:11" ht="12.75">
      <c r="A18" s="33" t="s">
        <v>28</v>
      </c>
      <c r="B18" s="34">
        <f>SUM(B11:B17)</f>
        <v>2825353186</v>
      </c>
      <c r="C18" s="35">
        <f aca="true" t="shared" si="1" ref="C18:K18">SUM(C11:C17)</f>
        <v>3096367552</v>
      </c>
      <c r="D18" s="36">
        <f t="shared" si="1"/>
        <v>1789038601</v>
      </c>
      <c r="E18" s="34">
        <f t="shared" si="1"/>
        <v>3348689000</v>
      </c>
      <c r="F18" s="35">
        <f t="shared" si="1"/>
        <v>3406349500</v>
      </c>
      <c r="G18" s="37">
        <f t="shared" si="1"/>
        <v>3406349500</v>
      </c>
      <c r="H18" s="38">
        <f t="shared" si="1"/>
        <v>3822935873</v>
      </c>
      <c r="I18" s="34">
        <f t="shared" si="1"/>
        <v>3549930516</v>
      </c>
      <c r="J18" s="35">
        <f t="shared" si="1"/>
        <v>3826759804</v>
      </c>
      <c r="K18" s="37">
        <f t="shared" si="1"/>
        <v>4135105632</v>
      </c>
    </row>
    <row r="19" spans="1:11" ht="12.75">
      <c r="A19" s="33" t="s">
        <v>29</v>
      </c>
      <c r="B19" s="39">
        <f>+B10-B18</f>
        <v>-565697921</v>
      </c>
      <c r="C19" s="40">
        <f aca="true" t="shared" si="2" ref="C19:K19">+C10-C18</f>
        <v>381262244</v>
      </c>
      <c r="D19" s="41">
        <f t="shared" si="2"/>
        <v>-1484222926</v>
      </c>
      <c r="E19" s="39">
        <f t="shared" si="2"/>
        <v>285865000</v>
      </c>
      <c r="F19" s="40">
        <f t="shared" si="2"/>
        <v>149641492</v>
      </c>
      <c r="G19" s="42">
        <f t="shared" si="2"/>
        <v>149641492</v>
      </c>
      <c r="H19" s="43">
        <f t="shared" si="2"/>
        <v>-610232031</v>
      </c>
      <c r="I19" s="39">
        <f t="shared" si="2"/>
        <v>245857116</v>
      </c>
      <c r="J19" s="40">
        <f t="shared" si="2"/>
        <v>236180900</v>
      </c>
      <c r="K19" s="42">
        <f t="shared" si="2"/>
        <v>243726636</v>
      </c>
    </row>
    <row r="20" spans="1:11" ht="20.25">
      <c r="A20" s="44" t="s">
        <v>30</v>
      </c>
      <c r="B20" s="45">
        <v>473584799</v>
      </c>
      <c r="C20" s="46">
        <v>548523447</v>
      </c>
      <c r="D20" s="47">
        <v>162751274</v>
      </c>
      <c r="E20" s="45">
        <v>798465000</v>
      </c>
      <c r="F20" s="46">
        <v>939300504</v>
      </c>
      <c r="G20" s="48">
        <v>939300504</v>
      </c>
      <c r="H20" s="49">
        <v>947714092</v>
      </c>
      <c r="I20" s="45">
        <v>1267135992</v>
      </c>
      <c r="J20" s="46">
        <v>1266052008</v>
      </c>
      <c r="K20" s="48">
        <v>975844356</v>
      </c>
    </row>
    <row r="21" spans="1:11" ht="12.75">
      <c r="A21" s="22" t="s">
        <v>96</v>
      </c>
      <c r="B21" s="50">
        <v>0</v>
      </c>
      <c r="C21" s="51">
        <v>0</v>
      </c>
      <c r="D21" s="52">
        <v>0</v>
      </c>
      <c r="E21" s="50">
        <v>14400000</v>
      </c>
      <c r="F21" s="51">
        <v>1400000</v>
      </c>
      <c r="G21" s="53">
        <v>1400000</v>
      </c>
      <c r="H21" s="54">
        <v>26</v>
      </c>
      <c r="I21" s="50">
        <v>0</v>
      </c>
      <c r="J21" s="51">
        <v>0</v>
      </c>
      <c r="K21" s="53">
        <v>0</v>
      </c>
    </row>
    <row r="22" spans="1:11" ht="12.75">
      <c r="A22" s="55" t="s">
        <v>97</v>
      </c>
      <c r="B22" s="56">
        <f>SUM(B19:B21)</f>
        <v>-92113122</v>
      </c>
      <c r="C22" s="57">
        <f aca="true" t="shared" si="3" ref="C22:K22">SUM(C19:C21)</f>
        <v>929785691</v>
      </c>
      <c r="D22" s="58">
        <f t="shared" si="3"/>
        <v>-1321471652</v>
      </c>
      <c r="E22" s="56">
        <f t="shared" si="3"/>
        <v>1098730000</v>
      </c>
      <c r="F22" s="57">
        <f t="shared" si="3"/>
        <v>1090341996</v>
      </c>
      <c r="G22" s="59">
        <f t="shared" si="3"/>
        <v>1090341996</v>
      </c>
      <c r="H22" s="60">
        <f t="shared" si="3"/>
        <v>337482087</v>
      </c>
      <c r="I22" s="56">
        <f t="shared" si="3"/>
        <v>1512993108</v>
      </c>
      <c r="J22" s="57">
        <f t="shared" si="3"/>
        <v>1502232908</v>
      </c>
      <c r="K22" s="59">
        <f t="shared" si="3"/>
        <v>1219570992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-92113122</v>
      </c>
      <c r="C24" s="40">
        <f aca="true" t="shared" si="4" ref="C24:K24">SUM(C22:C23)</f>
        <v>929785691</v>
      </c>
      <c r="D24" s="41">
        <f t="shared" si="4"/>
        <v>-1321471652</v>
      </c>
      <c r="E24" s="39">
        <f t="shared" si="4"/>
        <v>1098730000</v>
      </c>
      <c r="F24" s="40">
        <f t="shared" si="4"/>
        <v>1090341996</v>
      </c>
      <c r="G24" s="42">
        <f t="shared" si="4"/>
        <v>1090341996</v>
      </c>
      <c r="H24" s="43">
        <f t="shared" si="4"/>
        <v>337482087</v>
      </c>
      <c r="I24" s="39">
        <f t="shared" si="4"/>
        <v>1512993108</v>
      </c>
      <c r="J24" s="40">
        <f t="shared" si="4"/>
        <v>1502232908</v>
      </c>
      <c r="K24" s="42">
        <f t="shared" si="4"/>
        <v>1219570992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588455804</v>
      </c>
      <c r="C27" s="7">
        <v>815422958</v>
      </c>
      <c r="D27" s="69">
        <v>-961280507</v>
      </c>
      <c r="E27" s="70">
        <v>1912547000</v>
      </c>
      <c r="F27" s="7">
        <v>1645770000</v>
      </c>
      <c r="G27" s="71">
        <v>1645770000</v>
      </c>
      <c r="H27" s="72">
        <v>5516909187</v>
      </c>
      <c r="I27" s="70">
        <v>1889186104</v>
      </c>
      <c r="J27" s="7">
        <v>1584862224</v>
      </c>
      <c r="K27" s="71">
        <v>1301637120</v>
      </c>
    </row>
    <row r="28" spans="1:11" ht="12.75">
      <c r="A28" s="73" t="s">
        <v>34</v>
      </c>
      <c r="B28" s="6">
        <v>476928244</v>
      </c>
      <c r="C28" s="6">
        <v>569507214</v>
      </c>
      <c r="D28" s="23">
        <v>-567715057</v>
      </c>
      <c r="E28" s="24">
        <v>798465000</v>
      </c>
      <c r="F28" s="6">
        <v>910343504</v>
      </c>
      <c r="G28" s="25">
        <v>910343504</v>
      </c>
      <c r="H28" s="26">
        <v>918140830</v>
      </c>
      <c r="I28" s="24">
        <v>1311136048</v>
      </c>
      <c r="J28" s="6">
        <v>1221451992</v>
      </c>
      <c r="K28" s="25">
        <v>842844324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143573637</v>
      </c>
      <c r="D30" s="23">
        <v>-117543860</v>
      </c>
      <c r="E30" s="24">
        <v>834400000</v>
      </c>
      <c r="F30" s="6">
        <v>491400000</v>
      </c>
      <c r="G30" s="25">
        <v>491400000</v>
      </c>
      <c r="H30" s="26">
        <v>39926825</v>
      </c>
      <c r="I30" s="24">
        <v>350000064</v>
      </c>
      <c r="J30" s="6">
        <v>120200136</v>
      </c>
      <c r="K30" s="25">
        <v>198000132</v>
      </c>
    </row>
    <row r="31" spans="1:11" ht="12.75">
      <c r="A31" s="22" t="s">
        <v>36</v>
      </c>
      <c r="B31" s="6">
        <v>111527562</v>
      </c>
      <c r="C31" s="6">
        <v>102342106</v>
      </c>
      <c r="D31" s="23">
        <v>-209196528</v>
      </c>
      <c r="E31" s="24">
        <v>259982000</v>
      </c>
      <c r="F31" s="6">
        <v>228526496</v>
      </c>
      <c r="G31" s="25">
        <v>228526496</v>
      </c>
      <c r="H31" s="26">
        <v>4518721412</v>
      </c>
      <c r="I31" s="24">
        <v>228049992</v>
      </c>
      <c r="J31" s="6">
        <v>243210096</v>
      </c>
      <c r="K31" s="25">
        <v>260792664</v>
      </c>
    </row>
    <row r="32" spans="1:11" ht="12.75">
      <c r="A32" s="33" t="s">
        <v>37</v>
      </c>
      <c r="B32" s="7">
        <f>SUM(B28:B31)</f>
        <v>588455806</v>
      </c>
      <c r="C32" s="7">
        <f aca="true" t="shared" si="5" ref="C32:K32">SUM(C28:C31)</f>
        <v>815422957</v>
      </c>
      <c r="D32" s="69">
        <f t="shared" si="5"/>
        <v>-894455445</v>
      </c>
      <c r="E32" s="70">
        <f t="shared" si="5"/>
        <v>1892847000</v>
      </c>
      <c r="F32" s="7">
        <f t="shared" si="5"/>
        <v>1630270000</v>
      </c>
      <c r="G32" s="71">
        <f t="shared" si="5"/>
        <v>1630270000</v>
      </c>
      <c r="H32" s="72">
        <f t="shared" si="5"/>
        <v>5476789067</v>
      </c>
      <c r="I32" s="70">
        <f t="shared" si="5"/>
        <v>1889186104</v>
      </c>
      <c r="J32" s="7">
        <f t="shared" si="5"/>
        <v>1584862224</v>
      </c>
      <c r="K32" s="71">
        <f t="shared" si="5"/>
        <v>1301637120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514088887</v>
      </c>
      <c r="C35" s="6">
        <v>940939940</v>
      </c>
      <c r="D35" s="23">
        <v>-361909195</v>
      </c>
      <c r="E35" s="24">
        <v>711934366</v>
      </c>
      <c r="F35" s="6">
        <v>734360108</v>
      </c>
      <c r="G35" s="25">
        <v>734360108</v>
      </c>
      <c r="H35" s="26">
        <v>1223872583</v>
      </c>
      <c r="I35" s="24">
        <v>-139193008</v>
      </c>
      <c r="J35" s="6">
        <v>172365644</v>
      </c>
      <c r="K35" s="25">
        <v>202928940</v>
      </c>
    </row>
    <row r="36" spans="1:11" ht="12.75">
      <c r="A36" s="22" t="s">
        <v>40</v>
      </c>
      <c r="B36" s="6">
        <v>9431767747</v>
      </c>
      <c r="C36" s="6">
        <v>13514256462</v>
      </c>
      <c r="D36" s="23">
        <v>-1553711616</v>
      </c>
      <c r="E36" s="24">
        <v>15771057991</v>
      </c>
      <c r="F36" s="6">
        <v>15479471388</v>
      </c>
      <c r="G36" s="25">
        <v>15479471388</v>
      </c>
      <c r="H36" s="26">
        <v>13905155323</v>
      </c>
      <c r="I36" s="24">
        <v>1652186116</v>
      </c>
      <c r="J36" s="6">
        <v>1329867264</v>
      </c>
      <c r="K36" s="25">
        <v>1016642052</v>
      </c>
    </row>
    <row r="37" spans="1:11" ht="12.75">
      <c r="A37" s="22" t="s">
        <v>41</v>
      </c>
      <c r="B37" s="6">
        <v>584919769</v>
      </c>
      <c r="C37" s="6">
        <v>735162193</v>
      </c>
      <c r="D37" s="23">
        <v>154587416</v>
      </c>
      <c r="E37" s="24">
        <v>676936000</v>
      </c>
      <c r="F37" s="6">
        <v>713111331</v>
      </c>
      <c r="G37" s="25">
        <v>713111331</v>
      </c>
      <c r="H37" s="26">
        <v>1184026064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460702211</v>
      </c>
      <c r="C38" s="6">
        <v>622397795</v>
      </c>
      <c r="D38" s="23">
        <v>146938690</v>
      </c>
      <c r="E38" s="24">
        <v>991313890</v>
      </c>
      <c r="F38" s="6">
        <v>991313890</v>
      </c>
      <c r="G38" s="25">
        <v>991313890</v>
      </c>
      <c r="H38" s="26">
        <v>895422249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8900234654</v>
      </c>
      <c r="C39" s="6">
        <v>13097636416</v>
      </c>
      <c r="D39" s="23">
        <v>-896828648</v>
      </c>
      <c r="E39" s="24">
        <v>13716012467</v>
      </c>
      <c r="F39" s="6">
        <v>13419064279</v>
      </c>
      <c r="G39" s="25">
        <v>13419064279</v>
      </c>
      <c r="H39" s="26">
        <v>12694832002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237732490</v>
      </c>
      <c r="C42" s="6">
        <v>943935438</v>
      </c>
      <c r="D42" s="23">
        <v>-844761519</v>
      </c>
      <c r="E42" s="24">
        <v>1148248489</v>
      </c>
      <c r="F42" s="6">
        <v>1087369720</v>
      </c>
      <c r="G42" s="25">
        <v>1087369720</v>
      </c>
      <c r="H42" s="26">
        <v>-2578463113</v>
      </c>
      <c r="I42" s="24">
        <v>-296077908</v>
      </c>
      <c r="J42" s="6">
        <v>-464918188</v>
      </c>
      <c r="K42" s="25">
        <v>-871663944</v>
      </c>
    </row>
    <row r="43" spans="1:11" ht="12.75">
      <c r="A43" s="22" t="s">
        <v>46</v>
      </c>
      <c r="B43" s="6">
        <v>-481022111</v>
      </c>
      <c r="C43" s="6">
        <v>-943896904</v>
      </c>
      <c r="D43" s="23">
        <v>0</v>
      </c>
      <c r="E43" s="24">
        <v>-2200109845</v>
      </c>
      <c r="F43" s="6">
        <v>-1246110745</v>
      </c>
      <c r="G43" s="25">
        <v>-1246110745</v>
      </c>
      <c r="H43" s="26">
        <v>-273404327</v>
      </c>
      <c r="I43" s="24">
        <v>-1889186104</v>
      </c>
      <c r="J43" s="6">
        <v>-1584862224</v>
      </c>
      <c r="K43" s="25">
        <v>-1301637120</v>
      </c>
    </row>
    <row r="44" spans="1:11" ht="12.75">
      <c r="A44" s="22" t="s">
        <v>47</v>
      </c>
      <c r="B44" s="6">
        <v>6650428</v>
      </c>
      <c r="C44" s="6">
        <v>11474827</v>
      </c>
      <c r="D44" s="23">
        <v>114340704</v>
      </c>
      <c r="E44" s="24">
        <v>720847296</v>
      </c>
      <c r="F44" s="6">
        <v>682188000</v>
      </c>
      <c r="G44" s="25">
        <v>682188000</v>
      </c>
      <c r="H44" s="26">
        <v>-80762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86225049</v>
      </c>
      <c r="C45" s="7">
        <v>99770751</v>
      </c>
      <c r="D45" s="69">
        <v>-730420815</v>
      </c>
      <c r="E45" s="70">
        <v>-313001140</v>
      </c>
      <c r="F45" s="7">
        <v>525464779</v>
      </c>
      <c r="G45" s="71">
        <v>525464779</v>
      </c>
      <c r="H45" s="72">
        <v>-2737514760</v>
      </c>
      <c r="I45" s="70">
        <v>-2185264012</v>
      </c>
      <c r="J45" s="7">
        <v>-2049780412</v>
      </c>
      <c r="K45" s="71">
        <v>-2173301064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145225849</v>
      </c>
      <c r="C48" s="6">
        <v>348349620</v>
      </c>
      <c r="D48" s="23">
        <v>6792</v>
      </c>
      <c r="E48" s="24">
        <v>511624664</v>
      </c>
      <c r="F48" s="6">
        <v>318427755</v>
      </c>
      <c r="G48" s="25">
        <v>318427755</v>
      </c>
      <c r="H48" s="26">
        <v>185847577</v>
      </c>
      <c r="I48" s="24">
        <v>-2385264016</v>
      </c>
      <c r="J48" s="6">
        <v>-2299780408</v>
      </c>
      <c r="K48" s="25">
        <v>-2473301064</v>
      </c>
    </row>
    <row r="49" spans="1:11" ht="12.75">
      <c r="A49" s="22" t="s">
        <v>51</v>
      </c>
      <c r="B49" s="6">
        <f>+B75</f>
        <v>68602646.5144648</v>
      </c>
      <c r="C49" s="6">
        <f aca="true" t="shared" si="6" ref="C49:K49">+C75</f>
        <v>-10365949.883143902</v>
      </c>
      <c r="D49" s="23">
        <f t="shared" si="6"/>
        <v>32081772</v>
      </c>
      <c r="E49" s="24">
        <f t="shared" si="6"/>
        <v>233754139.39887917</v>
      </c>
      <c r="F49" s="6">
        <f t="shared" si="6"/>
        <v>148479300.84729755</v>
      </c>
      <c r="G49" s="25">
        <f t="shared" si="6"/>
        <v>148479300.84729755</v>
      </c>
      <c r="H49" s="26">
        <f t="shared" si="6"/>
        <v>964433052.2945116</v>
      </c>
      <c r="I49" s="24">
        <f t="shared" si="6"/>
        <v>-297022503.7641765</v>
      </c>
      <c r="J49" s="6">
        <f t="shared" si="6"/>
        <v>-196723652.75825632</v>
      </c>
      <c r="K49" s="25">
        <f t="shared" si="6"/>
        <v>-214480430.59412736</v>
      </c>
    </row>
    <row r="50" spans="1:11" ht="12.75">
      <c r="A50" s="33" t="s">
        <v>52</v>
      </c>
      <c r="B50" s="7">
        <f>+B48-B49</f>
        <v>76623202.4855352</v>
      </c>
      <c r="C50" s="7">
        <f aca="true" t="shared" si="7" ref="C50:K50">+C48-C49</f>
        <v>358715569.8831439</v>
      </c>
      <c r="D50" s="69">
        <f t="shared" si="7"/>
        <v>-32074980</v>
      </c>
      <c r="E50" s="70">
        <f t="shared" si="7"/>
        <v>277870524.6011208</v>
      </c>
      <c r="F50" s="7">
        <f t="shared" si="7"/>
        <v>169948454.15270245</v>
      </c>
      <c r="G50" s="71">
        <f t="shared" si="7"/>
        <v>169948454.15270245</v>
      </c>
      <c r="H50" s="72">
        <f t="shared" si="7"/>
        <v>-778585475.2945116</v>
      </c>
      <c r="I50" s="70">
        <f t="shared" si="7"/>
        <v>-2088241512.2358236</v>
      </c>
      <c r="J50" s="7">
        <f t="shared" si="7"/>
        <v>-2103056755.2417436</v>
      </c>
      <c r="K50" s="71">
        <f t="shared" si="7"/>
        <v>-2258820633.405873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8222348768</v>
      </c>
      <c r="C53" s="6">
        <v>13514256461</v>
      </c>
      <c r="D53" s="23">
        <v>-610427390</v>
      </c>
      <c r="E53" s="24">
        <v>13510466236</v>
      </c>
      <c r="F53" s="6">
        <v>13856820233</v>
      </c>
      <c r="G53" s="25">
        <v>13856820233</v>
      </c>
      <c r="H53" s="26">
        <v>11726912540</v>
      </c>
      <c r="I53" s="24">
        <v>1652186116</v>
      </c>
      <c r="J53" s="6">
        <v>1329867264</v>
      </c>
      <c r="K53" s="25">
        <v>1016642052</v>
      </c>
    </row>
    <row r="54" spans="1:11" ht="12.75">
      <c r="A54" s="22" t="s">
        <v>55</v>
      </c>
      <c r="B54" s="6">
        <v>477163893</v>
      </c>
      <c r="C54" s="6">
        <v>754377172</v>
      </c>
      <c r="D54" s="23">
        <v>0</v>
      </c>
      <c r="E54" s="24">
        <v>190000000</v>
      </c>
      <c r="F54" s="6">
        <v>190000000</v>
      </c>
      <c r="G54" s="25">
        <v>190000000</v>
      </c>
      <c r="H54" s="26">
        <v>729667598</v>
      </c>
      <c r="I54" s="24">
        <v>236999988</v>
      </c>
      <c r="J54" s="6">
        <v>254994960</v>
      </c>
      <c r="K54" s="25">
        <v>284995068</v>
      </c>
    </row>
    <row r="55" spans="1:11" ht="12.75">
      <c r="A55" s="22" t="s">
        <v>56</v>
      </c>
      <c r="B55" s="6">
        <v>180110687</v>
      </c>
      <c r="C55" s="6">
        <v>182210666</v>
      </c>
      <c r="D55" s="23">
        <v>-499292393</v>
      </c>
      <c r="E55" s="24">
        <v>540617120</v>
      </c>
      <c r="F55" s="6">
        <v>703729225</v>
      </c>
      <c r="G55" s="25">
        <v>703729225</v>
      </c>
      <c r="H55" s="26">
        <v>4936964706</v>
      </c>
      <c r="I55" s="24">
        <v>714288164</v>
      </c>
      <c r="J55" s="6">
        <v>549593304</v>
      </c>
      <c r="K55" s="25">
        <v>338864006</v>
      </c>
    </row>
    <row r="56" spans="1:11" ht="12.75">
      <c r="A56" s="22" t="s">
        <v>57</v>
      </c>
      <c r="B56" s="6">
        <v>0</v>
      </c>
      <c r="C56" s="6">
        <v>244422411</v>
      </c>
      <c r="D56" s="23">
        <v>-7195696</v>
      </c>
      <c r="E56" s="24">
        <v>492286400</v>
      </c>
      <c r="F56" s="6">
        <v>531996050</v>
      </c>
      <c r="G56" s="25">
        <v>531996050</v>
      </c>
      <c r="H56" s="26">
        <v>510664584</v>
      </c>
      <c r="I56" s="24">
        <v>598087308</v>
      </c>
      <c r="J56" s="6">
        <v>616946184</v>
      </c>
      <c r="K56" s="25">
        <v>672313344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0</v>
      </c>
      <c r="C59" s="6">
        <v>440935526</v>
      </c>
      <c r="D59" s="23">
        <v>469080347</v>
      </c>
      <c r="E59" s="24">
        <v>499021646</v>
      </c>
      <c r="F59" s="6">
        <v>499021646</v>
      </c>
      <c r="G59" s="25">
        <v>499021646</v>
      </c>
      <c r="H59" s="26">
        <v>499021646</v>
      </c>
      <c r="I59" s="24">
        <v>550224286</v>
      </c>
      <c r="J59" s="6">
        <v>597870539</v>
      </c>
      <c r="K59" s="25">
        <v>650283282</v>
      </c>
    </row>
    <row r="60" spans="1:11" ht="12.75">
      <c r="A60" s="90" t="s">
        <v>60</v>
      </c>
      <c r="B60" s="6">
        <v>0</v>
      </c>
      <c r="C60" s="6">
        <v>99643572</v>
      </c>
      <c r="D60" s="23">
        <v>106003800</v>
      </c>
      <c r="E60" s="24">
        <v>112770000</v>
      </c>
      <c r="F60" s="6">
        <v>112770000</v>
      </c>
      <c r="G60" s="25">
        <v>112770000</v>
      </c>
      <c r="H60" s="26">
        <v>112770000</v>
      </c>
      <c r="I60" s="24">
        <v>120459000</v>
      </c>
      <c r="J60" s="6">
        <v>128475500</v>
      </c>
      <c r="K60" s="25">
        <v>137084500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0</v>
      </c>
      <c r="C63" s="98">
        <v>178120</v>
      </c>
      <c r="D63" s="99">
        <v>130107</v>
      </c>
      <c r="E63" s="97">
        <v>137913</v>
      </c>
      <c r="F63" s="98">
        <v>137913</v>
      </c>
      <c r="G63" s="99">
        <v>137913</v>
      </c>
      <c r="H63" s="100">
        <v>137913</v>
      </c>
      <c r="I63" s="97">
        <v>146188</v>
      </c>
      <c r="J63" s="98">
        <v>154959</v>
      </c>
      <c r="K63" s="99">
        <v>164257</v>
      </c>
    </row>
    <row r="64" spans="1:11" ht="12.75">
      <c r="A64" s="96" t="s">
        <v>64</v>
      </c>
      <c r="B64" s="97">
        <v>0</v>
      </c>
      <c r="C64" s="98">
        <v>29199</v>
      </c>
      <c r="D64" s="99">
        <v>38791</v>
      </c>
      <c r="E64" s="97">
        <v>41119</v>
      </c>
      <c r="F64" s="98">
        <v>41119</v>
      </c>
      <c r="G64" s="99">
        <v>41119</v>
      </c>
      <c r="H64" s="100">
        <v>41119</v>
      </c>
      <c r="I64" s="97">
        <v>43586</v>
      </c>
      <c r="J64" s="98">
        <v>46201</v>
      </c>
      <c r="K64" s="99">
        <v>48973</v>
      </c>
    </row>
    <row r="65" spans="1:11" ht="12.7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0.9389646351137113</v>
      </c>
      <c r="C70" s="5">
        <f aca="true" t="shared" si="8" ref="C70:K70">IF(ISERROR(C71/C72),0,(C71/C72))</f>
        <v>1.0901197551214108</v>
      </c>
      <c r="D70" s="5">
        <f t="shared" si="8"/>
        <v>0</v>
      </c>
      <c r="E70" s="5">
        <f t="shared" si="8"/>
        <v>0.9701746168590426</v>
      </c>
      <c r="F70" s="5">
        <f t="shared" si="8"/>
        <v>0.9499831049864204</v>
      </c>
      <c r="G70" s="5">
        <f t="shared" si="8"/>
        <v>0.9499831049864204</v>
      </c>
      <c r="H70" s="5">
        <f t="shared" si="8"/>
        <v>0.16430483765722814</v>
      </c>
      <c r="I70" s="5">
        <f t="shared" si="8"/>
        <v>0.15008560395619358</v>
      </c>
      <c r="J70" s="5">
        <f t="shared" si="8"/>
        <v>0.11478493049740587</v>
      </c>
      <c r="K70" s="5">
        <f t="shared" si="8"/>
        <v>0.11446115548225777</v>
      </c>
    </row>
    <row r="71" spans="1:11" ht="12.75" hidden="1">
      <c r="A71" s="2" t="s">
        <v>100</v>
      </c>
      <c r="B71" s="2">
        <f>+B83</f>
        <v>1465483843</v>
      </c>
      <c r="C71" s="2">
        <f aca="true" t="shared" si="9" ref="C71:K71">+C83</f>
        <v>1733093305</v>
      </c>
      <c r="D71" s="2">
        <f t="shared" si="9"/>
        <v>0</v>
      </c>
      <c r="E71" s="2">
        <f t="shared" si="9"/>
        <v>2423974489</v>
      </c>
      <c r="F71" s="2">
        <f t="shared" si="9"/>
        <v>2374331716</v>
      </c>
      <c r="G71" s="2">
        <f t="shared" si="9"/>
        <v>2374331716</v>
      </c>
      <c r="H71" s="2">
        <f t="shared" si="9"/>
        <v>331512916</v>
      </c>
      <c r="I71" s="2">
        <f t="shared" si="9"/>
        <v>396631620</v>
      </c>
      <c r="J71" s="2">
        <f t="shared" si="9"/>
        <v>320560644</v>
      </c>
      <c r="K71" s="2">
        <f t="shared" si="9"/>
        <v>345918624</v>
      </c>
    </row>
    <row r="72" spans="1:11" ht="12.75" hidden="1">
      <c r="A72" s="2" t="s">
        <v>101</v>
      </c>
      <c r="B72" s="2">
        <f>+B77</f>
        <v>1560744450</v>
      </c>
      <c r="C72" s="2">
        <f aca="true" t="shared" si="10" ref="C72:K72">+C77</f>
        <v>1589819189</v>
      </c>
      <c r="D72" s="2">
        <f t="shared" si="10"/>
        <v>-61680277</v>
      </c>
      <c r="E72" s="2">
        <f t="shared" si="10"/>
        <v>2498493000</v>
      </c>
      <c r="F72" s="2">
        <f t="shared" si="10"/>
        <v>2499340992</v>
      </c>
      <c r="G72" s="2">
        <f t="shared" si="10"/>
        <v>2499340992</v>
      </c>
      <c r="H72" s="2">
        <f t="shared" si="10"/>
        <v>2017669843</v>
      </c>
      <c r="I72" s="2">
        <f t="shared" si="10"/>
        <v>2642702628</v>
      </c>
      <c r="J72" s="2">
        <f t="shared" si="10"/>
        <v>2792706696</v>
      </c>
      <c r="K72" s="2">
        <f t="shared" si="10"/>
        <v>3022148628</v>
      </c>
    </row>
    <row r="73" spans="1:11" ht="12.75" hidden="1">
      <c r="A73" s="2" t="s">
        <v>102</v>
      </c>
      <c r="B73" s="2">
        <f>+B74</f>
        <v>-264516595.49999982</v>
      </c>
      <c r="C73" s="2">
        <f aca="true" t="shared" si="11" ref="C73:K73">+(C78+C80+C81+C82)-(B78+B80+B81+B82)</f>
        <v>167725504</v>
      </c>
      <c r="D73" s="2">
        <f t="shared" si="11"/>
        <v>-807028802</v>
      </c>
      <c r="E73" s="2">
        <f t="shared" si="11"/>
        <v>811669489</v>
      </c>
      <c r="F73" s="2">
        <f>+(F78+F80+F81+F82)-(D78+D80+D81+D82)</f>
        <v>653992885</v>
      </c>
      <c r="G73" s="2">
        <f>+(G78+G80+G81+G82)-(D78+D80+D81+D82)</f>
        <v>653992885</v>
      </c>
      <c r="H73" s="2">
        <f>+(H78+H80+H81+H82)-(D78+D80+D81+D82)</f>
        <v>1168761149</v>
      </c>
      <c r="I73" s="2">
        <f>+(I78+I80+I81+I82)-(E78+E80+E81+E82)</f>
        <v>1708676165</v>
      </c>
      <c r="J73" s="2">
        <f t="shared" si="11"/>
        <v>226075044</v>
      </c>
      <c r="K73" s="2">
        <f t="shared" si="11"/>
        <v>204083952</v>
      </c>
    </row>
    <row r="74" spans="1:11" ht="12.75" hidden="1">
      <c r="A74" s="2" t="s">
        <v>103</v>
      </c>
      <c r="B74" s="2">
        <f>+TREND(C74:E74)</f>
        <v>-264516595.49999982</v>
      </c>
      <c r="C74" s="2">
        <f>+C73</f>
        <v>167725504</v>
      </c>
      <c r="D74" s="2">
        <f aca="true" t="shared" si="12" ref="D74:K74">+D73</f>
        <v>-807028802</v>
      </c>
      <c r="E74" s="2">
        <f t="shared" si="12"/>
        <v>811669489</v>
      </c>
      <c r="F74" s="2">
        <f t="shared" si="12"/>
        <v>653992885</v>
      </c>
      <c r="G74" s="2">
        <f t="shared" si="12"/>
        <v>653992885</v>
      </c>
      <c r="H74" s="2">
        <f t="shared" si="12"/>
        <v>1168761149</v>
      </c>
      <c r="I74" s="2">
        <f t="shared" si="12"/>
        <v>1708676165</v>
      </c>
      <c r="J74" s="2">
        <f t="shared" si="12"/>
        <v>226075044</v>
      </c>
      <c r="K74" s="2">
        <f t="shared" si="12"/>
        <v>204083952</v>
      </c>
    </row>
    <row r="75" spans="1:11" ht="12.75" hidden="1">
      <c r="A75" s="2" t="s">
        <v>104</v>
      </c>
      <c r="B75" s="2">
        <f>+B84-(((B80+B81+B78)*B70)-B79)</f>
        <v>68602646.5144648</v>
      </c>
      <c r="C75" s="2">
        <f aca="true" t="shared" si="13" ref="C75:K75">+C84-(((C80+C81+C78)*C70)-C79)</f>
        <v>-10365949.883143902</v>
      </c>
      <c r="D75" s="2">
        <f t="shared" si="13"/>
        <v>32081772</v>
      </c>
      <c r="E75" s="2">
        <f t="shared" si="13"/>
        <v>233754139.39887917</v>
      </c>
      <c r="F75" s="2">
        <f t="shared" si="13"/>
        <v>148479300.84729755</v>
      </c>
      <c r="G75" s="2">
        <f t="shared" si="13"/>
        <v>148479300.84729755</v>
      </c>
      <c r="H75" s="2">
        <f t="shared" si="13"/>
        <v>964433052.2945116</v>
      </c>
      <c r="I75" s="2">
        <f t="shared" si="13"/>
        <v>-297022503.7641765</v>
      </c>
      <c r="J75" s="2">
        <f t="shared" si="13"/>
        <v>-196723652.75825632</v>
      </c>
      <c r="K75" s="2">
        <f t="shared" si="13"/>
        <v>-214480430.59412736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1560744450</v>
      </c>
      <c r="C77" s="3">
        <v>1589819189</v>
      </c>
      <c r="D77" s="3">
        <v>-61680277</v>
      </c>
      <c r="E77" s="3">
        <v>2498493000</v>
      </c>
      <c r="F77" s="3">
        <v>2499340992</v>
      </c>
      <c r="G77" s="3">
        <v>2499340992</v>
      </c>
      <c r="H77" s="3">
        <v>2017669843</v>
      </c>
      <c r="I77" s="3">
        <v>2642702628</v>
      </c>
      <c r="J77" s="3">
        <v>2792706696</v>
      </c>
      <c r="K77" s="3">
        <v>3022148628</v>
      </c>
    </row>
    <row r="78" spans="1:11" ht="13.5" hidden="1">
      <c r="A78" s="1" t="s">
        <v>67</v>
      </c>
      <c r="B78" s="3">
        <v>160512</v>
      </c>
      <c r="C78" s="3">
        <v>148185</v>
      </c>
      <c r="D78" s="3">
        <v>0</v>
      </c>
      <c r="E78" s="3">
        <v>0</v>
      </c>
      <c r="F78" s="3">
        <v>0</v>
      </c>
      <c r="G78" s="3">
        <v>0</v>
      </c>
      <c r="H78" s="3">
        <v>144352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411348527</v>
      </c>
      <c r="C79" s="3">
        <v>570396007</v>
      </c>
      <c r="D79" s="3">
        <v>32081772</v>
      </c>
      <c r="E79" s="3">
        <v>538124000</v>
      </c>
      <c r="F79" s="3">
        <v>493299331</v>
      </c>
      <c r="G79" s="3">
        <v>493299331</v>
      </c>
      <c r="H79" s="3">
        <v>1095845248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331842106</v>
      </c>
      <c r="C80" s="3">
        <v>428445912</v>
      </c>
      <c r="D80" s="3">
        <v>159766009</v>
      </c>
      <c r="E80" s="3">
        <v>437961843</v>
      </c>
      <c r="F80" s="3">
        <v>289194909</v>
      </c>
      <c r="G80" s="3">
        <v>289194909</v>
      </c>
      <c r="H80" s="3">
        <v>760472527</v>
      </c>
      <c r="I80" s="3">
        <v>2246071008</v>
      </c>
      <c r="J80" s="3">
        <v>2472146052</v>
      </c>
      <c r="K80" s="3">
        <v>2676230004</v>
      </c>
    </row>
    <row r="81" spans="1:11" ht="13.5" hidden="1">
      <c r="A81" s="1" t="s">
        <v>70</v>
      </c>
      <c r="B81" s="3">
        <v>33022717</v>
      </c>
      <c r="C81" s="3">
        <v>104156506</v>
      </c>
      <c r="D81" s="3">
        <v>-434040655</v>
      </c>
      <c r="E81" s="3">
        <v>98933000</v>
      </c>
      <c r="F81" s="3">
        <v>90023330</v>
      </c>
      <c r="G81" s="3">
        <v>90023330</v>
      </c>
      <c r="H81" s="3">
        <v>133106567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3317</v>
      </c>
      <c r="C82" s="3">
        <v>3553</v>
      </c>
      <c r="D82" s="3">
        <v>0</v>
      </c>
      <c r="E82" s="3">
        <v>500000</v>
      </c>
      <c r="F82" s="3">
        <v>500000</v>
      </c>
      <c r="G82" s="3">
        <v>500000</v>
      </c>
      <c r="H82" s="3">
        <v>763057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1465483843</v>
      </c>
      <c r="C83" s="3">
        <v>1733093305</v>
      </c>
      <c r="D83" s="3">
        <v>0</v>
      </c>
      <c r="E83" s="3">
        <v>2423974489</v>
      </c>
      <c r="F83" s="3">
        <v>2374331716</v>
      </c>
      <c r="G83" s="3">
        <v>2374331716</v>
      </c>
      <c r="H83" s="3">
        <v>331512916</v>
      </c>
      <c r="I83" s="3">
        <v>396631620</v>
      </c>
      <c r="J83" s="3">
        <v>320560644</v>
      </c>
      <c r="K83" s="3">
        <v>345918624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216511888</v>
      </c>
      <c r="F84" s="3">
        <v>15430890</v>
      </c>
      <c r="G84" s="3">
        <v>15430890</v>
      </c>
      <c r="H84" s="3">
        <v>15430890</v>
      </c>
      <c r="I84" s="3">
        <v>40080420</v>
      </c>
      <c r="J84" s="3">
        <v>87041460</v>
      </c>
      <c r="K84" s="3">
        <v>91843948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2.7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2.75">
      <c r="A5" s="22" t="s">
        <v>18</v>
      </c>
      <c r="B5" s="6">
        <v>190532285</v>
      </c>
      <c r="C5" s="6">
        <v>244214874</v>
      </c>
      <c r="D5" s="23">
        <v>268900115</v>
      </c>
      <c r="E5" s="24">
        <v>304920132</v>
      </c>
      <c r="F5" s="6">
        <v>304920132</v>
      </c>
      <c r="G5" s="25">
        <v>304920132</v>
      </c>
      <c r="H5" s="26">
        <v>289642214</v>
      </c>
      <c r="I5" s="24">
        <v>311419665</v>
      </c>
      <c r="J5" s="6">
        <v>327613488</v>
      </c>
      <c r="K5" s="25">
        <v>344649390</v>
      </c>
    </row>
    <row r="6" spans="1:11" ht="12.75">
      <c r="A6" s="22" t="s">
        <v>19</v>
      </c>
      <c r="B6" s="6">
        <v>951143613</v>
      </c>
      <c r="C6" s="6">
        <v>1022655262</v>
      </c>
      <c r="D6" s="23">
        <v>1127363748</v>
      </c>
      <c r="E6" s="24">
        <v>1069171076</v>
      </c>
      <c r="F6" s="6">
        <v>1061624551</v>
      </c>
      <c r="G6" s="25">
        <v>1061624551</v>
      </c>
      <c r="H6" s="26">
        <v>1078175281</v>
      </c>
      <c r="I6" s="24">
        <v>1208774113</v>
      </c>
      <c r="J6" s="6">
        <v>1271630367</v>
      </c>
      <c r="K6" s="25">
        <v>1337755149</v>
      </c>
    </row>
    <row r="7" spans="1:11" ht="12.75">
      <c r="A7" s="22" t="s">
        <v>20</v>
      </c>
      <c r="B7" s="6">
        <v>56597342</v>
      </c>
      <c r="C7" s="6">
        <v>1538588</v>
      </c>
      <c r="D7" s="23">
        <v>2204011</v>
      </c>
      <c r="E7" s="24">
        <v>1200000</v>
      </c>
      <c r="F7" s="6">
        <v>1200000</v>
      </c>
      <c r="G7" s="25">
        <v>1200000</v>
      </c>
      <c r="H7" s="26">
        <v>5633824</v>
      </c>
      <c r="I7" s="24">
        <v>5324600</v>
      </c>
      <c r="J7" s="6">
        <v>5601479</v>
      </c>
      <c r="K7" s="25">
        <v>5892756</v>
      </c>
    </row>
    <row r="8" spans="1:11" ht="12.75">
      <c r="A8" s="22" t="s">
        <v>21</v>
      </c>
      <c r="B8" s="6">
        <v>223141082</v>
      </c>
      <c r="C8" s="6">
        <v>222607186</v>
      </c>
      <c r="D8" s="23">
        <v>247989694</v>
      </c>
      <c r="E8" s="24">
        <v>42207480</v>
      </c>
      <c r="F8" s="6">
        <v>42207480</v>
      </c>
      <c r="G8" s="25">
        <v>42207480</v>
      </c>
      <c r="H8" s="26">
        <v>147163295</v>
      </c>
      <c r="I8" s="24">
        <v>314373000</v>
      </c>
      <c r="J8" s="6">
        <v>330720396</v>
      </c>
      <c r="K8" s="25">
        <v>347917857</v>
      </c>
    </row>
    <row r="9" spans="1:11" ht="12.75">
      <c r="A9" s="22" t="s">
        <v>22</v>
      </c>
      <c r="B9" s="6">
        <v>66011543</v>
      </c>
      <c r="C9" s="6">
        <v>208984060</v>
      </c>
      <c r="D9" s="23">
        <v>80348006</v>
      </c>
      <c r="E9" s="24">
        <v>94223892</v>
      </c>
      <c r="F9" s="6">
        <v>94223892</v>
      </c>
      <c r="G9" s="25">
        <v>94223892</v>
      </c>
      <c r="H9" s="26">
        <v>133156142</v>
      </c>
      <c r="I9" s="24">
        <v>161034366</v>
      </c>
      <c r="J9" s="6">
        <v>169408151</v>
      </c>
      <c r="K9" s="25">
        <v>178217379</v>
      </c>
    </row>
    <row r="10" spans="1:11" ht="20.25">
      <c r="A10" s="27" t="s">
        <v>94</v>
      </c>
      <c r="B10" s="28">
        <f>SUM(B5:B9)</f>
        <v>1487425865</v>
      </c>
      <c r="C10" s="29">
        <f aca="true" t="shared" si="0" ref="C10:K10">SUM(C5:C9)</f>
        <v>1699999970</v>
      </c>
      <c r="D10" s="30">
        <f t="shared" si="0"/>
        <v>1726805574</v>
      </c>
      <c r="E10" s="28">
        <f t="shared" si="0"/>
        <v>1511722580</v>
      </c>
      <c r="F10" s="29">
        <f t="shared" si="0"/>
        <v>1504176055</v>
      </c>
      <c r="G10" s="31">
        <f t="shared" si="0"/>
        <v>1504176055</v>
      </c>
      <c r="H10" s="32">
        <f t="shared" si="0"/>
        <v>1653770756</v>
      </c>
      <c r="I10" s="28">
        <f t="shared" si="0"/>
        <v>2000925744</v>
      </c>
      <c r="J10" s="29">
        <f t="shared" si="0"/>
        <v>2104973881</v>
      </c>
      <c r="K10" s="31">
        <f t="shared" si="0"/>
        <v>2214432531</v>
      </c>
    </row>
    <row r="11" spans="1:11" ht="12.75">
      <c r="A11" s="22" t="s">
        <v>23</v>
      </c>
      <c r="B11" s="6">
        <v>411812656</v>
      </c>
      <c r="C11" s="6">
        <v>442877792</v>
      </c>
      <c r="D11" s="23">
        <v>485248201</v>
      </c>
      <c r="E11" s="24">
        <v>488009016</v>
      </c>
      <c r="F11" s="6">
        <v>489009016</v>
      </c>
      <c r="G11" s="25">
        <v>489009016</v>
      </c>
      <c r="H11" s="26">
        <v>447527135</v>
      </c>
      <c r="I11" s="24">
        <v>591940619</v>
      </c>
      <c r="J11" s="6">
        <v>627524770</v>
      </c>
      <c r="K11" s="25">
        <v>1490185369</v>
      </c>
    </row>
    <row r="12" spans="1:11" ht="12.75">
      <c r="A12" s="22" t="s">
        <v>24</v>
      </c>
      <c r="B12" s="6">
        <v>19725917</v>
      </c>
      <c r="C12" s="6">
        <v>20574230</v>
      </c>
      <c r="D12" s="23">
        <v>23252709</v>
      </c>
      <c r="E12" s="24">
        <v>24618008</v>
      </c>
      <c r="F12" s="6">
        <v>24618008</v>
      </c>
      <c r="G12" s="25">
        <v>24618008</v>
      </c>
      <c r="H12" s="26">
        <v>31318524</v>
      </c>
      <c r="I12" s="24">
        <v>25947377</v>
      </c>
      <c r="J12" s="6">
        <v>27296640</v>
      </c>
      <c r="K12" s="25">
        <v>28716065</v>
      </c>
    </row>
    <row r="13" spans="1:11" ht="12.75">
      <c r="A13" s="22" t="s">
        <v>95</v>
      </c>
      <c r="B13" s="6">
        <v>163619025</v>
      </c>
      <c r="C13" s="6">
        <v>167956473</v>
      </c>
      <c r="D13" s="23">
        <v>152953501</v>
      </c>
      <c r="E13" s="24">
        <v>110895670</v>
      </c>
      <c r="F13" s="6">
        <v>110895670</v>
      </c>
      <c r="G13" s="25">
        <v>110895670</v>
      </c>
      <c r="H13" s="26">
        <v>3220</v>
      </c>
      <c r="I13" s="24">
        <v>141920730</v>
      </c>
      <c r="J13" s="6">
        <v>149300608</v>
      </c>
      <c r="K13" s="25">
        <v>157064241</v>
      </c>
    </row>
    <row r="14" spans="1:11" ht="12.75">
      <c r="A14" s="22" t="s">
        <v>25</v>
      </c>
      <c r="B14" s="6">
        <v>40426315</v>
      </c>
      <c r="C14" s="6">
        <v>42636171</v>
      </c>
      <c r="D14" s="23">
        <v>88076220</v>
      </c>
      <c r="E14" s="24">
        <v>3607896</v>
      </c>
      <c r="F14" s="6">
        <v>3607896</v>
      </c>
      <c r="G14" s="25">
        <v>3607896</v>
      </c>
      <c r="H14" s="26">
        <v>164628824</v>
      </c>
      <c r="I14" s="24">
        <v>80965887</v>
      </c>
      <c r="J14" s="6">
        <v>85176114</v>
      </c>
      <c r="K14" s="25">
        <v>89605271</v>
      </c>
    </row>
    <row r="15" spans="1:11" ht="12.75">
      <c r="A15" s="22" t="s">
        <v>26</v>
      </c>
      <c r="B15" s="6">
        <v>725551014</v>
      </c>
      <c r="C15" s="6">
        <v>817286667</v>
      </c>
      <c r="D15" s="23">
        <v>836082624</v>
      </c>
      <c r="E15" s="24">
        <v>684191760</v>
      </c>
      <c r="F15" s="6">
        <v>679649342</v>
      </c>
      <c r="G15" s="25">
        <v>679649342</v>
      </c>
      <c r="H15" s="26">
        <v>939216619</v>
      </c>
      <c r="I15" s="24">
        <v>946519053</v>
      </c>
      <c r="J15" s="6">
        <v>995738045</v>
      </c>
      <c r="K15" s="25">
        <v>1047516425</v>
      </c>
    </row>
    <row r="16" spans="1:11" ht="12.75">
      <c r="A16" s="22" t="s">
        <v>21</v>
      </c>
      <c r="B16" s="6">
        <v>25376450</v>
      </c>
      <c r="C16" s="6">
        <v>33161349</v>
      </c>
      <c r="D16" s="23">
        <v>4023821</v>
      </c>
      <c r="E16" s="24">
        <v>3862644</v>
      </c>
      <c r="F16" s="6">
        <v>3862644</v>
      </c>
      <c r="G16" s="25">
        <v>3862644</v>
      </c>
      <c r="H16" s="26">
        <v>36149479</v>
      </c>
      <c r="I16" s="24">
        <v>39583045</v>
      </c>
      <c r="J16" s="6">
        <v>41641363</v>
      </c>
      <c r="K16" s="25">
        <v>43806714</v>
      </c>
    </row>
    <row r="17" spans="1:11" ht="12.75">
      <c r="A17" s="22" t="s">
        <v>27</v>
      </c>
      <c r="B17" s="6">
        <v>420524559</v>
      </c>
      <c r="C17" s="6">
        <v>845882612</v>
      </c>
      <c r="D17" s="23">
        <v>386196772</v>
      </c>
      <c r="E17" s="24">
        <v>384986034</v>
      </c>
      <c r="F17" s="6">
        <v>425021497</v>
      </c>
      <c r="G17" s="25">
        <v>425021497</v>
      </c>
      <c r="H17" s="26">
        <v>259842620</v>
      </c>
      <c r="I17" s="24">
        <v>588773587</v>
      </c>
      <c r="J17" s="6">
        <v>619414352</v>
      </c>
      <c r="K17" s="25">
        <v>651649925</v>
      </c>
    </row>
    <row r="18" spans="1:11" ht="12.75">
      <c r="A18" s="33" t="s">
        <v>28</v>
      </c>
      <c r="B18" s="34">
        <f>SUM(B11:B17)</f>
        <v>1807035936</v>
      </c>
      <c r="C18" s="35">
        <f aca="true" t="shared" si="1" ref="C18:K18">SUM(C11:C17)</f>
        <v>2370375294</v>
      </c>
      <c r="D18" s="36">
        <f t="shared" si="1"/>
        <v>1975833848</v>
      </c>
      <c r="E18" s="34">
        <f t="shared" si="1"/>
        <v>1700171028</v>
      </c>
      <c r="F18" s="35">
        <f t="shared" si="1"/>
        <v>1736664073</v>
      </c>
      <c r="G18" s="37">
        <f t="shared" si="1"/>
        <v>1736664073</v>
      </c>
      <c r="H18" s="38">
        <f t="shared" si="1"/>
        <v>1878686421</v>
      </c>
      <c r="I18" s="34">
        <f t="shared" si="1"/>
        <v>2415650298</v>
      </c>
      <c r="J18" s="35">
        <f t="shared" si="1"/>
        <v>2546091892</v>
      </c>
      <c r="K18" s="37">
        <f t="shared" si="1"/>
        <v>3508544010</v>
      </c>
    </row>
    <row r="19" spans="1:11" ht="12.75">
      <c r="A19" s="33" t="s">
        <v>29</v>
      </c>
      <c r="B19" s="39">
        <f>+B10-B18</f>
        <v>-319610071</v>
      </c>
      <c r="C19" s="40">
        <f aca="true" t="shared" si="2" ref="C19:K19">+C10-C18</f>
        <v>-670375324</v>
      </c>
      <c r="D19" s="41">
        <f t="shared" si="2"/>
        <v>-249028274</v>
      </c>
      <c r="E19" s="39">
        <f t="shared" si="2"/>
        <v>-188448448</v>
      </c>
      <c r="F19" s="40">
        <f t="shared" si="2"/>
        <v>-232488018</v>
      </c>
      <c r="G19" s="42">
        <f t="shared" si="2"/>
        <v>-232488018</v>
      </c>
      <c r="H19" s="43">
        <f t="shared" si="2"/>
        <v>-224915665</v>
      </c>
      <c r="I19" s="39">
        <f t="shared" si="2"/>
        <v>-414724554</v>
      </c>
      <c r="J19" s="40">
        <f t="shared" si="2"/>
        <v>-441118011</v>
      </c>
      <c r="K19" s="42">
        <f t="shared" si="2"/>
        <v>-1294111479</v>
      </c>
    </row>
    <row r="20" spans="1:11" ht="20.25">
      <c r="A20" s="44" t="s">
        <v>30</v>
      </c>
      <c r="B20" s="45">
        <v>87617769</v>
      </c>
      <c r="C20" s="46">
        <v>62192798</v>
      </c>
      <c r="D20" s="47">
        <v>45396972</v>
      </c>
      <c r="E20" s="45">
        <v>64651008</v>
      </c>
      <c r="F20" s="46">
        <v>64651008</v>
      </c>
      <c r="G20" s="48">
        <v>64651008</v>
      </c>
      <c r="H20" s="49">
        <v>64070272</v>
      </c>
      <c r="I20" s="45">
        <v>88803000</v>
      </c>
      <c r="J20" s="46">
        <v>93420756</v>
      </c>
      <c r="K20" s="48">
        <v>98278635</v>
      </c>
    </row>
    <row r="21" spans="1:11" ht="12.75">
      <c r="A21" s="22" t="s">
        <v>96</v>
      </c>
      <c r="B21" s="50">
        <v>15875779</v>
      </c>
      <c r="C21" s="51">
        <v>0</v>
      </c>
      <c r="D21" s="52">
        <v>0</v>
      </c>
      <c r="E21" s="50">
        <v>257244996</v>
      </c>
      <c r="F21" s="51">
        <v>257244996</v>
      </c>
      <c r="G21" s="53">
        <v>257244996</v>
      </c>
      <c r="H21" s="54">
        <v>134373000</v>
      </c>
      <c r="I21" s="50">
        <v>16000000</v>
      </c>
      <c r="J21" s="51">
        <v>16832000</v>
      </c>
      <c r="K21" s="53">
        <v>17707264</v>
      </c>
    </row>
    <row r="22" spans="1:11" ht="12.75">
      <c r="A22" s="55" t="s">
        <v>97</v>
      </c>
      <c r="B22" s="56">
        <f>SUM(B19:B21)</f>
        <v>-216116523</v>
      </c>
      <c r="C22" s="57">
        <f aca="true" t="shared" si="3" ref="C22:K22">SUM(C19:C21)</f>
        <v>-608182526</v>
      </c>
      <c r="D22" s="58">
        <f t="shared" si="3"/>
        <v>-203631302</v>
      </c>
      <c r="E22" s="56">
        <f t="shared" si="3"/>
        <v>133447556</v>
      </c>
      <c r="F22" s="57">
        <f t="shared" si="3"/>
        <v>89407986</v>
      </c>
      <c r="G22" s="59">
        <f t="shared" si="3"/>
        <v>89407986</v>
      </c>
      <c r="H22" s="60">
        <f t="shared" si="3"/>
        <v>-26472393</v>
      </c>
      <c r="I22" s="56">
        <f t="shared" si="3"/>
        <v>-309921554</v>
      </c>
      <c r="J22" s="57">
        <f t="shared" si="3"/>
        <v>-330865255</v>
      </c>
      <c r="K22" s="59">
        <f t="shared" si="3"/>
        <v>-1178125580</v>
      </c>
    </row>
    <row r="23" spans="1:11" ht="12.75">
      <c r="A23" s="61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2.75">
      <c r="A24" s="62" t="s">
        <v>32</v>
      </c>
      <c r="B24" s="39">
        <f>SUM(B22:B23)</f>
        <v>-216116523</v>
      </c>
      <c r="C24" s="40">
        <f aca="true" t="shared" si="4" ref="C24:K24">SUM(C22:C23)</f>
        <v>-608182526</v>
      </c>
      <c r="D24" s="41">
        <f t="shared" si="4"/>
        <v>-203631302</v>
      </c>
      <c r="E24" s="39">
        <f t="shared" si="4"/>
        <v>133447556</v>
      </c>
      <c r="F24" s="40">
        <f t="shared" si="4"/>
        <v>89407986</v>
      </c>
      <c r="G24" s="42">
        <f t="shared" si="4"/>
        <v>89407986</v>
      </c>
      <c r="H24" s="43">
        <f t="shared" si="4"/>
        <v>-26472393</v>
      </c>
      <c r="I24" s="39">
        <f t="shared" si="4"/>
        <v>-309921554</v>
      </c>
      <c r="J24" s="40">
        <f t="shared" si="4"/>
        <v>-330865255</v>
      </c>
      <c r="K24" s="42">
        <f t="shared" si="4"/>
        <v>-1178125580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2.7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2.75">
      <c r="A27" s="33" t="s">
        <v>33</v>
      </c>
      <c r="B27" s="7">
        <v>121742516</v>
      </c>
      <c r="C27" s="7">
        <v>61206983</v>
      </c>
      <c r="D27" s="69">
        <v>5631127</v>
      </c>
      <c r="E27" s="70">
        <v>133447680</v>
      </c>
      <c r="F27" s="7">
        <v>124232243</v>
      </c>
      <c r="G27" s="71">
        <v>124232243</v>
      </c>
      <c r="H27" s="72">
        <v>87214808</v>
      </c>
      <c r="I27" s="70">
        <v>142187850</v>
      </c>
      <c r="J27" s="7">
        <v>123455000</v>
      </c>
      <c r="K27" s="71">
        <v>153325460</v>
      </c>
    </row>
    <row r="28" spans="1:11" ht="12.75">
      <c r="A28" s="73" t="s">
        <v>34</v>
      </c>
      <c r="B28" s="6">
        <v>71274116</v>
      </c>
      <c r="C28" s="6">
        <v>55858962</v>
      </c>
      <c r="D28" s="23">
        <v>5831775</v>
      </c>
      <c r="E28" s="24">
        <v>81651000</v>
      </c>
      <c r="F28" s="6">
        <v>80950992</v>
      </c>
      <c r="G28" s="25">
        <v>80950992</v>
      </c>
      <c r="H28" s="26">
        <v>0</v>
      </c>
      <c r="I28" s="24">
        <v>100362850</v>
      </c>
      <c r="J28" s="6">
        <v>105990000</v>
      </c>
      <c r="K28" s="25">
        <v>115575000</v>
      </c>
    </row>
    <row r="29" spans="1:11" ht="12.7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2.7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2.75">
      <c r="A31" s="22" t="s">
        <v>36</v>
      </c>
      <c r="B31" s="6">
        <v>50468400</v>
      </c>
      <c r="C31" s="6">
        <v>5348021</v>
      </c>
      <c r="D31" s="23">
        <v>0</v>
      </c>
      <c r="E31" s="24">
        <v>0</v>
      </c>
      <c r="F31" s="6">
        <v>-8915429</v>
      </c>
      <c r="G31" s="25">
        <v>-8915429</v>
      </c>
      <c r="H31" s="26">
        <v>0</v>
      </c>
      <c r="I31" s="24">
        <v>0</v>
      </c>
      <c r="J31" s="6">
        <v>0</v>
      </c>
      <c r="K31" s="25">
        <v>0</v>
      </c>
    </row>
    <row r="32" spans="1:11" ht="12.75">
      <c r="A32" s="33" t="s">
        <v>37</v>
      </c>
      <c r="B32" s="7">
        <f>SUM(B28:B31)</f>
        <v>121742516</v>
      </c>
      <c r="C32" s="7">
        <f aca="true" t="shared" si="5" ref="C32:K32">SUM(C28:C31)</f>
        <v>61206983</v>
      </c>
      <c r="D32" s="69">
        <f t="shared" si="5"/>
        <v>5831775</v>
      </c>
      <c r="E32" s="70">
        <f t="shared" si="5"/>
        <v>81651000</v>
      </c>
      <c r="F32" s="7">
        <f t="shared" si="5"/>
        <v>72035563</v>
      </c>
      <c r="G32" s="71">
        <f t="shared" si="5"/>
        <v>72035563</v>
      </c>
      <c r="H32" s="72">
        <f t="shared" si="5"/>
        <v>0</v>
      </c>
      <c r="I32" s="70">
        <f t="shared" si="5"/>
        <v>100362850</v>
      </c>
      <c r="J32" s="7">
        <f t="shared" si="5"/>
        <v>105990000</v>
      </c>
      <c r="K32" s="71">
        <f t="shared" si="5"/>
        <v>115575000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2.7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2.75">
      <c r="A35" s="22" t="s">
        <v>39</v>
      </c>
      <c r="B35" s="6">
        <v>244368165</v>
      </c>
      <c r="C35" s="6">
        <v>288315879</v>
      </c>
      <c r="D35" s="23">
        <v>1259626076</v>
      </c>
      <c r="E35" s="24">
        <v>-123</v>
      </c>
      <c r="F35" s="6">
        <v>-34824256</v>
      </c>
      <c r="G35" s="25">
        <v>-34824256</v>
      </c>
      <c r="H35" s="26">
        <v>2182436531</v>
      </c>
      <c r="I35" s="24">
        <v>-452109387</v>
      </c>
      <c r="J35" s="6">
        <v>-454320229</v>
      </c>
      <c r="K35" s="25">
        <v>-1331451030</v>
      </c>
    </row>
    <row r="36" spans="1:11" ht="12.75">
      <c r="A36" s="22" t="s">
        <v>40</v>
      </c>
      <c r="B36" s="6">
        <v>3404204757</v>
      </c>
      <c r="C36" s="6">
        <v>2971070091</v>
      </c>
      <c r="D36" s="23">
        <v>2885793212</v>
      </c>
      <c r="E36" s="24">
        <v>133447680</v>
      </c>
      <c r="F36" s="6">
        <v>124232243</v>
      </c>
      <c r="G36" s="25">
        <v>124232243</v>
      </c>
      <c r="H36" s="26">
        <v>2967326598</v>
      </c>
      <c r="I36" s="24">
        <v>142187850</v>
      </c>
      <c r="J36" s="6">
        <v>123455000</v>
      </c>
      <c r="K36" s="25">
        <v>153325460</v>
      </c>
    </row>
    <row r="37" spans="1:11" ht="12.75">
      <c r="A37" s="22" t="s">
        <v>41</v>
      </c>
      <c r="B37" s="6">
        <v>717324315</v>
      </c>
      <c r="C37" s="6">
        <v>983332902</v>
      </c>
      <c r="D37" s="23">
        <v>2094222754</v>
      </c>
      <c r="E37" s="24">
        <v>0</v>
      </c>
      <c r="F37" s="6">
        <v>0</v>
      </c>
      <c r="G37" s="25">
        <v>0</v>
      </c>
      <c r="H37" s="26">
        <v>3044723871</v>
      </c>
      <c r="I37" s="24">
        <v>0</v>
      </c>
      <c r="J37" s="6">
        <v>0</v>
      </c>
      <c r="K37" s="25">
        <v>0</v>
      </c>
    </row>
    <row r="38" spans="1:11" ht="12.75">
      <c r="A38" s="22" t="s">
        <v>42</v>
      </c>
      <c r="B38" s="6">
        <v>209139099</v>
      </c>
      <c r="C38" s="6">
        <v>159151702</v>
      </c>
      <c r="D38" s="23">
        <v>163723545</v>
      </c>
      <c r="E38" s="24">
        <v>0</v>
      </c>
      <c r="F38" s="6">
        <v>0</v>
      </c>
      <c r="G38" s="25">
        <v>0</v>
      </c>
      <c r="H38" s="26">
        <v>161838240</v>
      </c>
      <c r="I38" s="24">
        <v>0</v>
      </c>
      <c r="J38" s="6">
        <v>0</v>
      </c>
      <c r="K38" s="25">
        <v>0</v>
      </c>
    </row>
    <row r="39" spans="1:11" ht="12.75">
      <c r="A39" s="22" t="s">
        <v>43</v>
      </c>
      <c r="B39" s="6">
        <v>2722109508</v>
      </c>
      <c r="C39" s="6">
        <v>2116901366</v>
      </c>
      <c r="D39" s="23">
        <v>2116897878</v>
      </c>
      <c r="E39" s="24">
        <v>0</v>
      </c>
      <c r="F39" s="6">
        <v>0</v>
      </c>
      <c r="G39" s="25">
        <v>0</v>
      </c>
      <c r="H39" s="26">
        <v>1969673390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2.7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2.75">
      <c r="A42" s="22" t="s">
        <v>45</v>
      </c>
      <c r="B42" s="6">
        <v>61972150</v>
      </c>
      <c r="C42" s="6">
        <v>85283849</v>
      </c>
      <c r="D42" s="23">
        <v>-1463227155</v>
      </c>
      <c r="E42" s="24">
        <v>317479684</v>
      </c>
      <c r="F42" s="6">
        <v>273440114</v>
      </c>
      <c r="G42" s="25">
        <v>273440114</v>
      </c>
      <c r="H42" s="26">
        <v>-407487694</v>
      </c>
      <c r="I42" s="24">
        <v>-36806414</v>
      </c>
      <c r="J42" s="6">
        <v>-43548129</v>
      </c>
      <c r="K42" s="25">
        <v>-875867965</v>
      </c>
    </row>
    <row r="43" spans="1:11" ht="12.75">
      <c r="A43" s="22" t="s">
        <v>46</v>
      </c>
      <c r="B43" s="6">
        <v>-58575873</v>
      </c>
      <c r="C43" s="6">
        <v>-56670707</v>
      </c>
      <c r="D43" s="23">
        <v>-79213435</v>
      </c>
      <c r="E43" s="24">
        <v>-80424251</v>
      </c>
      <c r="F43" s="6">
        <v>-124232243</v>
      </c>
      <c r="G43" s="25">
        <v>-124232243</v>
      </c>
      <c r="H43" s="26">
        <v>-161991373</v>
      </c>
      <c r="I43" s="24">
        <v>-142187850</v>
      </c>
      <c r="J43" s="6">
        <v>-123455000</v>
      </c>
      <c r="K43" s="25">
        <v>-153325460</v>
      </c>
    </row>
    <row r="44" spans="1:11" ht="12.75">
      <c r="A44" s="22" t="s">
        <v>47</v>
      </c>
      <c r="B44" s="6">
        <v>-6802505</v>
      </c>
      <c r="C44" s="6">
        <v>-4216596</v>
      </c>
      <c r="D44" s="23">
        <v>22074484</v>
      </c>
      <c r="E44" s="24">
        <v>-24340070</v>
      </c>
      <c r="F44" s="6">
        <v>0</v>
      </c>
      <c r="G44" s="25">
        <v>0</v>
      </c>
      <c r="H44" s="26">
        <v>23960058</v>
      </c>
      <c r="I44" s="24">
        <v>0</v>
      </c>
      <c r="J44" s="6">
        <v>0</v>
      </c>
      <c r="K44" s="25">
        <v>0</v>
      </c>
    </row>
    <row r="45" spans="1:11" ht="12.75">
      <c r="A45" s="33" t="s">
        <v>48</v>
      </c>
      <c r="B45" s="7">
        <v>14990227</v>
      </c>
      <c r="C45" s="7">
        <v>39386773</v>
      </c>
      <c r="D45" s="69">
        <v>-2325119067</v>
      </c>
      <c r="E45" s="70">
        <v>212715363</v>
      </c>
      <c r="F45" s="7">
        <v>149207871</v>
      </c>
      <c r="G45" s="71">
        <v>149207871</v>
      </c>
      <c r="H45" s="72">
        <v>-592856950</v>
      </c>
      <c r="I45" s="70">
        <v>-178994264</v>
      </c>
      <c r="J45" s="7">
        <v>-167003129</v>
      </c>
      <c r="K45" s="71">
        <v>-1029193425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2.7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2.75">
      <c r="A48" s="22" t="s">
        <v>50</v>
      </c>
      <c r="B48" s="6">
        <v>25409890</v>
      </c>
      <c r="C48" s="6">
        <v>50371489</v>
      </c>
      <c r="D48" s="23">
        <v>766288948</v>
      </c>
      <c r="E48" s="24">
        <v>-123</v>
      </c>
      <c r="F48" s="6">
        <v>-34824256</v>
      </c>
      <c r="G48" s="25">
        <v>-34824256</v>
      </c>
      <c r="H48" s="26">
        <v>1021264872</v>
      </c>
      <c r="I48" s="24">
        <v>-452109387</v>
      </c>
      <c r="J48" s="6">
        <v>-454320229</v>
      </c>
      <c r="K48" s="25">
        <v>-1331451030</v>
      </c>
    </row>
    <row r="49" spans="1:11" ht="12.75">
      <c r="A49" s="22" t="s">
        <v>51</v>
      </c>
      <c r="B49" s="6">
        <f>+B75</f>
        <v>500985566.63405263</v>
      </c>
      <c r="C49" s="6">
        <f aca="true" t="shared" si="6" ref="C49:K49">+C75</f>
        <v>760728511.3989197</v>
      </c>
      <c r="D49" s="23">
        <f t="shared" si="6"/>
        <v>1896611453.098337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1849255805.4137287</v>
      </c>
      <c r="I49" s="24">
        <f t="shared" si="6"/>
        <v>0</v>
      </c>
      <c r="J49" s="6">
        <f t="shared" si="6"/>
        <v>0</v>
      </c>
      <c r="K49" s="25">
        <f t="shared" si="6"/>
        <v>0</v>
      </c>
    </row>
    <row r="50" spans="1:11" ht="12.75">
      <c r="A50" s="33" t="s">
        <v>52</v>
      </c>
      <c r="B50" s="7">
        <f>+B48-B49</f>
        <v>-475575676.63405263</v>
      </c>
      <c r="C50" s="7">
        <f aca="true" t="shared" si="7" ref="C50:K50">+C48-C49</f>
        <v>-710357022.3989197</v>
      </c>
      <c r="D50" s="69">
        <f t="shared" si="7"/>
        <v>-1130322505.098337</v>
      </c>
      <c r="E50" s="70">
        <f t="shared" si="7"/>
        <v>-123</v>
      </c>
      <c r="F50" s="7">
        <f t="shared" si="7"/>
        <v>-34824256</v>
      </c>
      <c r="G50" s="71">
        <f t="shared" si="7"/>
        <v>-34824256</v>
      </c>
      <c r="H50" s="72">
        <f t="shared" si="7"/>
        <v>-827990933.4137287</v>
      </c>
      <c r="I50" s="70">
        <f t="shared" si="7"/>
        <v>-452109387</v>
      </c>
      <c r="J50" s="7">
        <f t="shared" si="7"/>
        <v>-454320229</v>
      </c>
      <c r="K50" s="71">
        <f t="shared" si="7"/>
        <v>-1331451030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2.7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2.75">
      <c r="A53" s="22" t="s">
        <v>54</v>
      </c>
      <c r="B53" s="6">
        <v>3356379369</v>
      </c>
      <c r="C53" s="6">
        <v>2971738268</v>
      </c>
      <c r="D53" s="23">
        <v>2676803917</v>
      </c>
      <c r="E53" s="24">
        <v>125447676</v>
      </c>
      <c r="F53" s="6">
        <v>116232239</v>
      </c>
      <c r="G53" s="25">
        <v>116232239</v>
      </c>
      <c r="H53" s="26">
        <v>2733764813</v>
      </c>
      <c r="I53" s="24">
        <v>126187850</v>
      </c>
      <c r="J53" s="6">
        <v>108455000</v>
      </c>
      <c r="K53" s="25">
        <v>133325460</v>
      </c>
    </row>
    <row r="54" spans="1:11" ht="12.75">
      <c r="A54" s="22" t="s">
        <v>55</v>
      </c>
      <c r="B54" s="6">
        <v>163619025</v>
      </c>
      <c r="C54" s="6">
        <v>167956473</v>
      </c>
      <c r="D54" s="23">
        <v>0</v>
      </c>
      <c r="E54" s="24">
        <v>110895670</v>
      </c>
      <c r="F54" s="6">
        <v>110895670</v>
      </c>
      <c r="G54" s="25">
        <v>110895670</v>
      </c>
      <c r="H54" s="26">
        <v>3220</v>
      </c>
      <c r="I54" s="24">
        <v>141920730</v>
      </c>
      <c r="J54" s="6">
        <v>149300608</v>
      </c>
      <c r="K54" s="25">
        <v>157064241</v>
      </c>
    </row>
    <row r="55" spans="1:11" ht="12.75">
      <c r="A55" s="22" t="s">
        <v>56</v>
      </c>
      <c r="B55" s="6">
        <v>0</v>
      </c>
      <c r="C55" s="6">
        <v>0</v>
      </c>
      <c r="D55" s="23">
        <v>-20037408</v>
      </c>
      <c r="E55" s="24">
        <v>49320012</v>
      </c>
      <c r="F55" s="6">
        <v>36762737</v>
      </c>
      <c r="G55" s="25">
        <v>36762737</v>
      </c>
      <c r="H55" s="26">
        <v>1399918</v>
      </c>
      <c r="I55" s="24">
        <v>83612850</v>
      </c>
      <c r="J55" s="6">
        <v>90990000</v>
      </c>
      <c r="K55" s="25">
        <v>100910000</v>
      </c>
    </row>
    <row r="56" spans="1:11" ht="12.75">
      <c r="A56" s="22" t="s">
        <v>57</v>
      </c>
      <c r="B56" s="6">
        <v>76133385</v>
      </c>
      <c r="C56" s="6">
        <v>0</v>
      </c>
      <c r="D56" s="23">
        <v>25499281</v>
      </c>
      <c r="E56" s="24">
        <v>83006316</v>
      </c>
      <c r="F56" s="6">
        <v>105123112</v>
      </c>
      <c r="G56" s="25">
        <v>105123112</v>
      </c>
      <c r="H56" s="26">
        <v>82578197</v>
      </c>
      <c r="I56" s="24">
        <v>108558128</v>
      </c>
      <c r="J56" s="6">
        <v>114203149</v>
      </c>
      <c r="K56" s="25">
        <v>120141716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2.7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2.75">
      <c r="A59" s="90" t="s">
        <v>59</v>
      </c>
      <c r="B59" s="6">
        <v>19627563</v>
      </c>
      <c r="C59" s="6">
        <v>2117454</v>
      </c>
      <c r="D59" s="23">
        <v>0</v>
      </c>
      <c r="E59" s="24">
        <v>19950</v>
      </c>
      <c r="F59" s="6">
        <v>19950</v>
      </c>
      <c r="G59" s="25">
        <v>19950</v>
      </c>
      <c r="H59" s="26">
        <v>0</v>
      </c>
      <c r="I59" s="24">
        <v>0</v>
      </c>
      <c r="J59" s="6">
        <v>0</v>
      </c>
      <c r="K59" s="25">
        <v>0</v>
      </c>
    </row>
    <row r="60" spans="1:11" ht="12.75">
      <c r="A60" s="90" t="s">
        <v>60</v>
      </c>
      <c r="B60" s="6">
        <v>24631746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2.7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2.75">
      <c r="A62" s="96" t="s">
        <v>62</v>
      </c>
      <c r="B62" s="97">
        <v>0</v>
      </c>
      <c r="C62" s="98">
        <v>626000</v>
      </c>
      <c r="D62" s="99">
        <v>0</v>
      </c>
      <c r="E62" s="97">
        <v>657300</v>
      </c>
      <c r="F62" s="98">
        <v>657300</v>
      </c>
      <c r="G62" s="99">
        <v>657300</v>
      </c>
      <c r="H62" s="100">
        <v>0</v>
      </c>
      <c r="I62" s="97">
        <v>0</v>
      </c>
      <c r="J62" s="98">
        <v>0</v>
      </c>
      <c r="K62" s="99">
        <v>0</v>
      </c>
    </row>
    <row r="63" spans="1:11" ht="12.75">
      <c r="A63" s="96" t="s">
        <v>63</v>
      </c>
      <c r="B63" s="97">
        <v>851</v>
      </c>
      <c r="C63" s="98">
        <v>851</v>
      </c>
      <c r="D63" s="99">
        <v>0</v>
      </c>
      <c r="E63" s="97">
        <v>894</v>
      </c>
      <c r="F63" s="98">
        <v>894</v>
      </c>
      <c r="G63" s="99">
        <v>894</v>
      </c>
      <c r="H63" s="100">
        <v>0</v>
      </c>
      <c r="I63" s="97">
        <v>0</v>
      </c>
      <c r="J63" s="98">
        <v>0</v>
      </c>
      <c r="K63" s="99">
        <v>0</v>
      </c>
    </row>
    <row r="64" spans="1:11" ht="12.7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2.75">
      <c r="A65" s="96" t="s">
        <v>65</v>
      </c>
      <c r="B65" s="97">
        <v>69627000</v>
      </c>
      <c r="C65" s="98">
        <v>68782</v>
      </c>
      <c r="D65" s="99">
        <v>0</v>
      </c>
      <c r="E65" s="97">
        <v>72308</v>
      </c>
      <c r="F65" s="98">
        <v>72308</v>
      </c>
      <c r="G65" s="99">
        <v>72308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2.7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hidden="1">
      <c r="A70" s="4" t="s">
        <v>99</v>
      </c>
      <c r="B70" s="5">
        <f>IF(ISERROR(B71/B72),0,(B71/B72))</f>
        <v>0.8414218406101555</v>
      </c>
      <c r="C70" s="5">
        <f aca="true" t="shared" si="8" ref="C70:K70">IF(ISERROR(C71/C72),0,(C71/C72))</f>
        <v>0.789347771336865</v>
      </c>
      <c r="D70" s="5">
        <f t="shared" si="8"/>
        <v>0.10494550743833674</v>
      </c>
      <c r="E70" s="5">
        <f t="shared" si="8"/>
        <v>1.1203540443214608</v>
      </c>
      <c r="F70" s="5">
        <f t="shared" si="8"/>
        <v>1.120996728563107</v>
      </c>
      <c r="G70" s="5">
        <f t="shared" si="8"/>
        <v>1.120996728563107</v>
      </c>
      <c r="H70" s="5">
        <f t="shared" si="8"/>
        <v>0.877274293502175</v>
      </c>
      <c r="I70" s="5">
        <f t="shared" si="8"/>
        <v>1.087644970600318</v>
      </c>
      <c r="J70" s="5">
        <f t="shared" si="8"/>
        <v>1.0876449693842525</v>
      </c>
      <c r="K70" s="5">
        <f t="shared" si="8"/>
        <v>1.0876449673016912</v>
      </c>
    </row>
    <row r="71" spans="1:11" ht="12.75" hidden="1">
      <c r="A71" s="2" t="s">
        <v>100</v>
      </c>
      <c r="B71" s="2">
        <f>+B83</f>
        <v>1022600762</v>
      </c>
      <c r="C71" s="2">
        <f aca="true" t="shared" si="9" ref="C71:K71">+C83</f>
        <v>1129785604</v>
      </c>
      <c r="D71" s="2">
        <f t="shared" si="9"/>
        <v>151789482</v>
      </c>
      <c r="E71" s="2">
        <f t="shared" si="9"/>
        <v>1591762534</v>
      </c>
      <c r="F71" s="2">
        <f t="shared" si="9"/>
        <v>1584216009</v>
      </c>
      <c r="G71" s="2">
        <f t="shared" si="9"/>
        <v>1584216009</v>
      </c>
      <c r="H71" s="2">
        <f t="shared" si="9"/>
        <v>1216860271</v>
      </c>
      <c r="I71" s="2">
        <f t="shared" si="9"/>
        <v>1700744043</v>
      </c>
      <c r="J71" s="2">
        <f t="shared" si="9"/>
        <v>1789182730</v>
      </c>
      <c r="K71" s="2">
        <f t="shared" si="9"/>
        <v>1882220236</v>
      </c>
    </row>
    <row r="72" spans="1:11" ht="12.75" hidden="1">
      <c r="A72" s="2" t="s">
        <v>101</v>
      </c>
      <c r="B72" s="2">
        <f>+B77</f>
        <v>1215324719</v>
      </c>
      <c r="C72" s="2">
        <f aca="true" t="shared" si="10" ref="C72:K72">+C77</f>
        <v>1431290041</v>
      </c>
      <c r="D72" s="2">
        <f t="shared" si="10"/>
        <v>1446364744</v>
      </c>
      <c r="E72" s="2">
        <f t="shared" si="10"/>
        <v>1420767428</v>
      </c>
      <c r="F72" s="2">
        <f t="shared" si="10"/>
        <v>1413220903</v>
      </c>
      <c r="G72" s="2">
        <f t="shared" si="10"/>
        <v>1413220903</v>
      </c>
      <c r="H72" s="2">
        <f t="shared" si="10"/>
        <v>1387092133</v>
      </c>
      <c r="I72" s="2">
        <f t="shared" si="10"/>
        <v>1563694118</v>
      </c>
      <c r="J72" s="2">
        <f t="shared" si="10"/>
        <v>1645006211</v>
      </c>
      <c r="K72" s="2">
        <f t="shared" si="10"/>
        <v>1730546541</v>
      </c>
    </row>
    <row r="73" spans="1:11" ht="12.75" hidden="1">
      <c r="A73" s="2" t="s">
        <v>102</v>
      </c>
      <c r="B73" s="2">
        <f>+B74</f>
        <v>205542030.3333333</v>
      </c>
      <c r="C73" s="2">
        <f aca="true" t="shared" si="11" ref="C73:K73">+(C78+C80+C81+C82)-(B78+B80+B81+B82)</f>
        <v>20952875</v>
      </c>
      <c r="D73" s="2">
        <f t="shared" si="11"/>
        <v>296018182</v>
      </c>
      <c r="E73" s="2">
        <f t="shared" si="11"/>
        <v>-536451443</v>
      </c>
      <c r="F73" s="2">
        <f>+(F78+F80+F81+F82)-(D78+D80+D81+D82)</f>
        <v>-536451443</v>
      </c>
      <c r="G73" s="2">
        <f>+(G78+G80+G81+G82)-(D78+D80+D81+D82)</f>
        <v>-536451443</v>
      </c>
      <c r="H73" s="2">
        <f>+(H78+H80+H81+H82)-(D78+D80+D81+D82)</f>
        <v>663024442</v>
      </c>
      <c r="I73" s="2">
        <f>+(I78+I80+I81+I82)-(E78+E80+E81+E82)</f>
        <v>0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103</v>
      </c>
      <c r="B74" s="2">
        <f>+TREND(C74:E74)</f>
        <v>205542030.3333333</v>
      </c>
      <c r="C74" s="2">
        <f>+C73</f>
        <v>20952875</v>
      </c>
      <c r="D74" s="2">
        <f aca="true" t="shared" si="12" ref="D74:K74">+D73</f>
        <v>296018182</v>
      </c>
      <c r="E74" s="2">
        <f t="shared" si="12"/>
        <v>-536451443</v>
      </c>
      <c r="F74" s="2">
        <f t="shared" si="12"/>
        <v>-536451443</v>
      </c>
      <c r="G74" s="2">
        <f t="shared" si="12"/>
        <v>-536451443</v>
      </c>
      <c r="H74" s="2">
        <f t="shared" si="12"/>
        <v>663024442</v>
      </c>
      <c r="I74" s="2">
        <f t="shared" si="12"/>
        <v>0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104</v>
      </c>
      <c r="B75" s="2">
        <f>+B84-(((B80+B81+B78)*B70)-B79)</f>
        <v>500985566.63405263</v>
      </c>
      <c r="C75" s="2">
        <f aca="true" t="shared" si="13" ref="C75:K75">+C84-(((C80+C81+C78)*C70)-C79)</f>
        <v>760728511.3989197</v>
      </c>
      <c r="D75" s="2">
        <f t="shared" si="13"/>
        <v>1896611453.098337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1849255805.4137287</v>
      </c>
      <c r="I75" s="2">
        <f t="shared" si="13"/>
        <v>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hidden="1">
      <c r="A77" s="1" t="s">
        <v>66</v>
      </c>
      <c r="B77" s="3">
        <v>1215324719</v>
      </c>
      <c r="C77" s="3">
        <v>1431290041</v>
      </c>
      <c r="D77" s="3">
        <v>1446364744</v>
      </c>
      <c r="E77" s="3">
        <v>1420767428</v>
      </c>
      <c r="F77" s="3">
        <v>1413220903</v>
      </c>
      <c r="G77" s="3">
        <v>1413220903</v>
      </c>
      <c r="H77" s="3">
        <v>1387092133</v>
      </c>
      <c r="I77" s="3">
        <v>1563694118</v>
      </c>
      <c r="J77" s="3">
        <v>1645006211</v>
      </c>
      <c r="K77" s="3">
        <v>1730546541</v>
      </c>
    </row>
    <row r="78" spans="1:11" ht="13.5" hidden="1">
      <c r="A78" s="1" t="s">
        <v>67</v>
      </c>
      <c r="B78" s="3">
        <v>0</v>
      </c>
      <c r="C78" s="3">
        <v>0</v>
      </c>
      <c r="D78" s="3">
        <v>42184967</v>
      </c>
      <c r="E78" s="3">
        <v>0</v>
      </c>
      <c r="F78" s="3">
        <v>0</v>
      </c>
      <c r="G78" s="3">
        <v>0</v>
      </c>
      <c r="H78" s="3">
        <v>42184967</v>
      </c>
      <c r="I78" s="3">
        <v>0</v>
      </c>
      <c r="J78" s="3">
        <v>0</v>
      </c>
      <c r="K78" s="3">
        <v>0</v>
      </c>
    </row>
    <row r="79" spans="1:11" ht="13.5" hidden="1">
      <c r="A79" s="1" t="s">
        <v>68</v>
      </c>
      <c r="B79" s="3">
        <v>685661157</v>
      </c>
      <c r="C79" s="3">
        <v>950018180</v>
      </c>
      <c r="D79" s="3">
        <v>1952909622</v>
      </c>
      <c r="E79" s="3">
        <v>0</v>
      </c>
      <c r="F79" s="3">
        <v>0</v>
      </c>
      <c r="G79" s="3">
        <v>0</v>
      </c>
      <c r="H79" s="3">
        <v>2901525165</v>
      </c>
      <c r="I79" s="3">
        <v>0</v>
      </c>
      <c r="J79" s="3">
        <v>0</v>
      </c>
      <c r="K79" s="3">
        <v>0</v>
      </c>
    </row>
    <row r="80" spans="1:11" ht="13.5" hidden="1">
      <c r="A80" s="1" t="s">
        <v>69</v>
      </c>
      <c r="B80" s="3">
        <v>167550935</v>
      </c>
      <c r="C80" s="3">
        <v>192626534</v>
      </c>
      <c r="D80" s="3">
        <v>300147999</v>
      </c>
      <c r="E80" s="3">
        <v>0</v>
      </c>
      <c r="F80" s="3">
        <v>0</v>
      </c>
      <c r="G80" s="3">
        <v>0</v>
      </c>
      <c r="H80" s="3">
        <v>829588025</v>
      </c>
      <c r="I80" s="3">
        <v>0</v>
      </c>
      <c r="J80" s="3">
        <v>0</v>
      </c>
      <c r="K80" s="3">
        <v>0</v>
      </c>
    </row>
    <row r="81" spans="1:11" ht="13.5" hidden="1">
      <c r="A81" s="1" t="s">
        <v>70</v>
      </c>
      <c r="B81" s="3">
        <v>51929451</v>
      </c>
      <c r="C81" s="3">
        <v>47178626</v>
      </c>
      <c r="D81" s="3">
        <v>194118477</v>
      </c>
      <c r="E81" s="3">
        <v>0</v>
      </c>
      <c r="F81" s="3">
        <v>0</v>
      </c>
      <c r="G81" s="3">
        <v>0</v>
      </c>
      <c r="H81" s="3">
        <v>327702893</v>
      </c>
      <c r="I81" s="3">
        <v>0</v>
      </c>
      <c r="J81" s="3">
        <v>0</v>
      </c>
      <c r="K81" s="3">
        <v>0</v>
      </c>
    </row>
    <row r="82" spans="1:11" ht="13.5" hidden="1">
      <c r="A82" s="1" t="s">
        <v>71</v>
      </c>
      <c r="B82" s="3">
        <v>0</v>
      </c>
      <c r="C82" s="3">
        <v>628101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3.5" hidden="1">
      <c r="A83" s="1" t="s">
        <v>72</v>
      </c>
      <c r="B83" s="3">
        <v>1022600762</v>
      </c>
      <c r="C83" s="3">
        <v>1129785604</v>
      </c>
      <c r="D83" s="3">
        <v>151789482</v>
      </c>
      <c r="E83" s="3">
        <v>1591762534</v>
      </c>
      <c r="F83" s="3">
        <v>1584216009</v>
      </c>
      <c r="G83" s="3">
        <v>1584216009</v>
      </c>
      <c r="H83" s="3">
        <v>1216860271</v>
      </c>
      <c r="I83" s="3">
        <v>1700744043</v>
      </c>
      <c r="J83" s="3">
        <v>1789182730</v>
      </c>
      <c r="K83" s="3">
        <v>1882220236</v>
      </c>
    </row>
    <row r="84" spans="1:11" ht="13.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3.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2019-11-12T18:53:17Z</dcterms:created>
  <dcterms:modified xsi:type="dcterms:W3CDTF">2019-11-12T18:54:12Z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